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os C\Downloads\"/>
    </mc:Choice>
  </mc:AlternateContent>
  <bookViews>
    <workbookView xWindow="0" yWindow="0" windowWidth="20460" windowHeight="5820" tabRatio="754" firstSheet="1" activeTab="3"/>
  </bookViews>
  <sheets>
    <sheet name="Códigos" sheetId="9" state="hidden" r:id="rId1"/>
    <sheet name="Formalizacion_semillero" sheetId="3" r:id="rId2"/>
    <sheet name="Plan de trabajo anual semillero" sheetId="1" r:id="rId3"/>
    <sheet name="Asistencia_Fase1" sheetId="12" r:id="rId4"/>
    <sheet name="Asistencia_Fase2" sheetId="6" r:id="rId5"/>
    <sheet name="Gestion_Fase3" sheetId="7" r:id="rId6"/>
    <sheet name="INFORME SEMILLERO" sheetId="11" r:id="rId7"/>
  </sheets>
  <definedNames>
    <definedName name="_xlnm._FilterDatabase" localSheetId="2" hidden="1">'Plan de trabajo anual semillero'!$A$1:$BB$34</definedName>
    <definedName name="Apropiación_social_del_conocimiento">Códigos!$P$4:$P$7</definedName>
    <definedName name="Desarrollo_tecnológico_e_innovación">Códigos!$O$4:$O$8</definedName>
    <definedName name="Formación_de_Recurso_Humano_para_la_CTeI" localSheetId="3">Tabla5[Formación_de_Recurso_Humano_para_la_CTeI]</definedName>
    <definedName name="Formación_de_Recurso_Humano_para_la_CTeI">Tabla5[Formación_de_Recurso_Humano_para_la_CTeI]</definedName>
    <definedName name="Generación_de_nuevo_conocimiento" localSheetId="3">Tabla1[Generación_de_nuevo_conocimiento]</definedName>
    <definedName name="Generación_de_nuevo_conocimiento">Tabla1[Generación_de_nuevo_conocimiento]</definedName>
    <definedName name="Grupo">'Plan de trabajo anual semillero'!$B$20</definedName>
    <definedName name="Grupo10">'Plan de trabajo anual semillero'!$B$30</definedName>
    <definedName name="Grupo11">'Plan de trabajo anual semillero'!$B$31</definedName>
    <definedName name="Grupo12">'Plan de trabajo anual semillero'!$B$32</definedName>
    <definedName name="Grupo13">'Plan de trabajo anual semillero'!$B$33</definedName>
    <definedName name="Grupo14">'Plan de trabajo anual semillero'!$B$34</definedName>
    <definedName name="Grupo2">'Plan de trabajo anual semillero'!$B$21</definedName>
    <definedName name="Grupo3">'Plan de trabajo anual semillero'!$B$22</definedName>
    <definedName name="Grupo4">'Plan de trabajo anual semillero'!$B$23</definedName>
    <definedName name="Grupo5">'Plan de trabajo anual semillero'!$B$24</definedName>
    <definedName name="Grupo6">'Plan de trabajo anual semillero'!$B$25</definedName>
    <definedName name="Grupo7">'Plan de trabajo anual semillero'!$B$26</definedName>
    <definedName name="Grupo8">'Plan de trabajo anual semillero'!$B$27</definedName>
    <definedName name="Grupo9">'Plan de trabajo anual semillero'!$B$29</definedName>
    <definedName name="Otra" localSheetId="3">Tabla6[Otra]</definedName>
    <definedName name="Otra">Tabla6[Otra]</definedName>
    <definedName name="Tipología" localSheetId="3">Tabla7[Tipología]</definedName>
    <definedName name="Tipología">Tabla7[Tipología]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B7" i="7"/>
  <c r="B5" i="7"/>
  <c r="J29" i="3"/>
  <c r="B7" i="11"/>
  <c r="B8" i="11"/>
  <c r="C9" i="11"/>
  <c r="B9" i="11"/>
  <c r="BB19" i="1" l="1"/>
  <c r="C13" i="11" s="1"/>
  <c r="E29" i="3"/>
  <c r="C29" i="3"/>
  <c r="BB6" i="1"/>
  <c r="C12" i="11" s="1"/>
  <c r="F7" i="11"/>
  <c r="F8" i="11"/>
  <c r="B12" i="11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S8" i="6"/>
  <c r="T8" i="6"/>
  <c r="S9" i="6"/>
  <c r="T9" i="6"/>
  <c r="T10" i="6"/>
  <c r="T11" i="6"/>
  <c r="T12" i="6"/>
  <c r="T13" i="6"/>
  <c r="T14" i="6"/>
  <c r="T15" i="6"/>
  <c r="T16" i="6"/>
  <c r="T17" i="6"/>
  <c r="T18" i="6"/>
  <c r="S7" i="6"/>
  <c r="T7" i="6" s="1"/>
  <c r="S16" i="6"/>
  <c r="S15" i="6"/>
  <c r="S14" i="6"/>
  <c r="S13" i="6"/>
  <c r="S12" i="6"/>
  <c r="S11" i="6"/>
  <c r="S10" i="6"/>
  <c r="S8" i="12"/>
  <c r="T8" i="12" s="1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S7" i="12"/>
  <c r="T7" i="12" s="1"/>
  <c r="S56" i="12"/>
  <c r="A56" i="12"/>
  <c r="S55" i="12"/>
  <c r="A55" i="12"/>
  <c r="S54" i="12"/>
  <c r="A54" i="12"/>
  <c r="S53" i="12"/>
  <c r="A53" i="12"/>
  <c r="S52" i="12"/>
  <c r="A52" i="12"/>
  <c r="S51" i="12"/>
  <c r="A51" i="12"/>
  <c r="S50" i="12"/>
  <c r="A50" i="12"/>
  <c r="S49" i="12"/>
  <c r="A49" i="12"/>
  <c r="S48" i="12"/>
  <c r="A48" i="12"/>
  <c r="S47" i="12"/>
  <c r="A47" i="12"/>
  <c r="S46" i="12"/>
  <c r="A46" i="12"/>
  <c r="S45" i="12"/>
  <c r="A45" i="12"/>
  <c r="S44" i="12"/>
  <c r="A44" i="12"/>
  <c r="S43" i="12"/>
  <c r="A43" i="12"/>
  <c r="S42" i="12"/>
  <c r="A42" i="12"/>
  <c r="S41" i="12"/>
  <c r="A41" i="12"/>
  <c r="S40" i="12"/>
  <c r="A40" i="12"/>
  <c r="S39" i="12"/>
  <c r="A39" i="12"/>
  <c r="S38" i="12"/>
  <c r="A38" i="12"/>
  <c r="S37" i="12"/>
  <c r="A37" i="12"/>
  <c r="S36" i="12"/>
  <c r="A36" i="12"/>
  <c r="S35" i="12"/>
  <c r="A35" i="12"/>
  <c r="S34" i="12"/>
  <c r="A34" i="12"/>
  <c r="S33" i="12"/>
  <c r="A33" i="12"/>
  <c r="S32" i="12"/>
  <c r="A32" i="12"/>
  <c r="S31" i="12"/>
  <c r="A31" i="12"/>
  <c r="S30" i="12"/>
  <c r="A30" i="12"/>
  <c r="S29" i="12"/>
  <c r="A29" i="12"/>
  <c r="S28" i="12"/>
  <c r="A28" i="12"/>
  <c r="S27" i="12"/>
  <c r="A27" i="12"/>
  <c r="S26" i="12"/>
  <c r="A26" i="12"/>
  <c r="S25" i="12"/>
  <c r="A25" i="12"/>
  <c r="S24" i="12"/>
  <c r="A24" i="12"/>
  <c r="S23" i="12"/>
  <c r="A23" i="12"/>
  <c r="S22" i="12"/>
  <c r="A22" i="12"/>
  <c r="S21" i="12"/>
  <c r="A21" i="12"/>
  <c r="S20" i="12"/>
  <c r="A20" i="12"/>
  <c r="S19" i="12"/>
  <c r="A19" i="12"/>
  <c r="S18" i="12"/>
  <c r="A18" i="12"/>
  <c r="S17" i="12"/>
  <c r="A17" i="12"/>
  <c r="S16" i="12"/>
  <c r="A16" i="12"/>
  <c r="S15" i="12"/>
  <c r="A15" i="12"/>
  <c r="S14" i="12"/>
  <c r="A14" i="12"/>
  <c r="S13" i="12"/>
  <c r="A13" i="12"/>
  <c r="S12" i="12"/>
  <c r="A12" i="12"/>
  <c r="S11" i="12"/>
  <c r="T11" i="12" s="1"/>
  <c r="A11" i="12"/>
  <c r="S10" i="12"/>
  <c r="T10" i="12" s="1"/>
  <c r="A10" i="12"/>
  <c r="S9" i="12"/>
  <c r="T9" i="12" s="1"/>
  <c r="A9" i="12"/>
  <c r="A8" i="12"/>
  <c r="A7" i="12"/>
  <c r="C15" i="7"/>
  <c r="C16" i="7"/>
  <c r="C17" i="7"/>
  <c r="C18" i="7"/>
  <c r="C19" i="7"/>
  <c r="C14" i="7"/>
  <c r="B14" i="7"/>
  <c r="C5" i="7"/>
  <c r="C14" i="11"/>
  <c r="C8" i="11"/>
  <c r="E19" i="7"/>
  <c r="E18" i="7"/>
  <c r="E17" i="7"/>
  <c r="E16" i="7"/>
  <c r="E15" i="7"/>
  <c r="E14" i="7"/>
  <c r="E6" i="7"/>
  <c r="E7" i="7"/>
  <c r="E8" i="7"/>
  <c r="E9" i="7"/>
  <c r="E10" i="7"/>
  <c r="E11" i="7"/>
  <c r="E12" i="7"/>
  <c r="E5" i="7"/>
  <c r="F29" i="3"/>
  <c r="G29" i="3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5" i="7"/>
  <c r="B13" i="11"/>
  <c r="B4" i="11"/>
  <c r="B3" i="11"/>
  <c r="B2" i="11"/>
  <c r="B15" i="7"/>
  <c r="B16" i="7"/>
  <c r="B17" i="7"/>
  <c r="B18" i="7"/>
  <c r="B19" i="7"/>
  <c r="F15" i="7"/>
  <c r="F16" i="7"/>
  <c r="F17" i="7"/>
  <c r="F18" i="7"/>
  <c r="F19" i="7"/>
  <c r="F14" i="7"/>
  <c r="C6" i="7"/>
  <c r="C7" i="7"/>
  <c r="C8" i="7"/>
  <c r="C9" i="7"/>
  <c r="C10" i="7"/>
  <c r="C11" i="7"/>
  <c r="C12" i="7"/>
  <c r="B6" i="7"/>
  <c r="B9" i="7"/>
  <c r="B10" i="7"/>
  <c r="B11" i="7"/>
  <c r="B12" i="7"/>
  <c r="F6" i="7"/>
  <c r="F7" i="7"/>
  <c r="F8" i="7"/>
  <c r="F9" i="7"/>
  <c r="F10" i="7"/>
  <c r="F11" i="7"/>
  <c r="F12" i="7"/>
  <c r="F5" i="7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7" i="6"/>
  <c r="J7" i="3"/>
  <c r="J6" i="3"/>
  <c r="D29" i="3"/>
  <c r="H29" i="3"/>
  <c r="I29" i="3"/>
  <c r="F4" i="11" l="1"/>
  <c r="F5" i="11" s="1"/>
  <c r="C7" i="11"/>
  <c r="C10" i="11" s="1"/>
  <c r="N4" i="6"/>
  <c r="N4" i="12"/>
  <c r="F6" i="11"/>
  <c r="B10" i="11"/>
  <c r="F10" i="11" l="1"/>
</calcChain>
</file>

<file path=xl/sharedStrings.xml><?xml version="1.0" encoding="utf-8"?>
<sst xmlns="http://schemas.openxmlformats.org/spreadsheetml/2006/main" count="356" uniqueCount="262">
  <si>
    <t>Vicerrectoría de Investigaciones</t>
  </si>
  <si>
    <t>Versión: 00</t>
  </si>
  <si>
    <t>Fecha</t>
  </si>
  <si>
    <t>Enero</t>
  </si>
  <si>
    <t>Diciembre</t>
  </si>
  <si>
    <t>No.</t>
  </si>
  <si>
    <t>Nombre del soporte</t>
  </si>
  <si>
    <t>Actividades para Fase 3. Producción en la investigación</t>
  </si>
  <si>
    <t>N°</t>
  </si>
  <si>
    <t>Estudiante</t>
  </si>
  <si>
    <t>Fase de formación</t>
  </si>
  <si>
    <t>Cantidad de temáticas vistas en Fase 2.</t>
  </si>
  <si>
    <t>Porcentaje de participación</t>
  </si>
  <si>
    <t>Temáticas contempladas en el plan de formación</t>
  </si>
  <si>
    <t>Estado del producto</t>
  </si>
  <si>
    <t>En desarrollo</t>
  </si>
  <si>
    <t>Finalizado</t>
  </si>
  <si>
    <t>NA</t>
  </si>
  <si>
    <t>Nombre del producto asociado a la actividad</t>
  </si>
  <si>
    <t>Otra</t>
  </si>
  <si>
    <t>Estudiante 1 vinculado</t>
  </si>
  <si>
    <t>Estudiante 2 vinculado</t>
  </si>
  <si>
    <t>Estudiante 3 vinculado</t>
  </si>
  <si>
    <t>Estudiante 4 vinculado</t>
  </si>
  <si>
    <t>Estudiante 5 vinculado</t>
  </si>
  <si>
    <t>Estudiante 6 vinculado</t>
  </si>
  <si>
    <t>Estudiante 7 vinculado</t>
  </si>
  <si>
    <t>Estudiante 8 vinculado</t>
  </si>
  <si>
    <t>Estudiante 9 vinculado</t>
  </si>
  <si>
    <t>Estudiante 10 vinculado</t>
  </si>
  <si>
    <t>Soporte del producto</t>
  </si>
  <si>
    <t>Tipo de Identificación</t>
  </si>
  <si>
    <t>Programa</t>
  </si>
  <si>
    <t>Teléfono</t>
  </si>
  <si>
    <t>Nombre del estudiante</t>
  </si>
  <si>
    <t>Fecha de diligenciamiento</t>
  </si>
  <si>
    <t>Semestre de formalización o actualización</t>
  </si>
  <si>
    <t>Nombre</t>
  </si>
  <si>
    <t>Facutad</t>
  </si>
  <si>
    <t>Campus</t>
  </si>
  <si>
    <t>Grupo de Investigación</t>
  </si>
  <si>
    <t>Fecha de creación</t>
  </si>
  <si>
    <t>Documento de Identidad</t>
  </si>
  <si>
    <t>Título profesional</t>
  </si>
  <si>
    <t>e-mail institucional</t>
  </si>
  <si>
    <t>Grupo de investigación</t>
  </si>
  <si>
    <t>CvLac</t>
  </si>
  <si>
    <t>Programa académico</t>
  </si>
  <si>
    <t>e-mail</t>
  </si>
  <si>
    <t>Código estudiantil</t>
  </si>
  <si>
    <t>Fecha de vinculación</t>
  </si>
  <si>
    <t>Estado</t>
  </si>
  <si>
    <t>Activo</t>
  </si>
  <si>
    <t>Inactivo</t>
  </si>
  <si>
    <t>Líneas de Investigación</t>
  </si>
  <si>
    <t>Objetivos de Desarrollo Sostenible (ODS)</t>
  </si>
  <si>
    <t>Fin de la pobreza</t>
  </si>
  <si>
    <t>Hambre cero</t>
  </si>
  <si>
    <t>Educación de calidad</t>
  </si>
  <si>
    <t>Igualdad de género</t>
  </si>
  <si>
    <t>Objetivo general del semillero</t>
  </si>
  <si>
    <t>Objetivos específicos</t>
  </si>
  <si>
    <t>Justificación</t>
  </si>
  <si>
    <t>IDENTIFICACIÓN DEL SEMILLERO DE INVESTIGACIÓN</t>
  </si>
  <si>
    <t>IDENTIFICACIÓN DEL TUTOR DE SEMILLERO</t>
  </si>
  <si>
    <t>Formalización del semillero</t>
  </si>
  <si>
    <t>Facultad</t>
  </si>
  <si>
    <t>Ciencias Sociales, Políticas y Humanas</t>
  </si>
  <si>
    <t>Económicas, Administrativas y Contables</t>
  </si>
  <si>
    <t>Ingenierías</t>
  </si>
  <si>
    <t>Ciencias de la Salud</t>
  </si>
  <si>
    <t>Centro de Estudios Tecnológicos</t>
  </si>
  <si>
    <t>Ciencias Exactas, Naturales y Agropecuarias</t>
  </si>
  <si>
    <t>Ciencias de la Educación</t>
  </si>
  <si>
    <t>Bucaramanga</t>
  </si>
  <si>
    <t>Cúcuta</t>
  </si>
  <si>
    <t>Valledupar</t>
  </si>
  <si>
    <t>Bogotá</t>
  </si>
  <si>
    <t>GEDETEC</t>
  </si>
  <si>
    <t>CLINIUDES</t>
  </si>
  <si>
    <t>EVEREST</t>
  </si>
  <si>
    <t>SALUD PÚBLICA UDES</t>
  </si>
  <si>
    <t>BIOMOL</t>
  </si>
  <si>
    <t>NEUROCIENCIAS UDES</t>
  </si>
  <si>
    <t>BIOGEN</t>
  </si>
  <si>
    <t>CRISÁLIDA</t>
  </si>
  <si>
    <t>ENTROPÍA</t>
  </si>
  <si>
    <t>CIENCIAUDES</t>
  </si>
  <si>
    <t>FISIOTERAPIA INTEGRAL</t>
  </si>
  <si>
    <t>CIMEP</t>
  </si>
  <si>
    <t>CIEMPIÉS</t>
  </si>
  <si>
    <t>GICA UDES</t>
  </si>
  <si>
    <t>CIBAS</t>
  </si>
  <si>
    <t>MICROBIOTA</t>
  </si>
  <si>
    <t>JURISPRUDENCIA Y ACTIVISMO CONSTITUCIONAL</t>
  </si>
  <si>
    <t>ESTUDIOS SOCIO HUMANÍSTICOS</t>
  </si>
  <si>
    <t>GRAVATE</t>
  </si>
  <si>
    <t>FENIX UDES</t>
  </si>
  <si>
    <t>GAIA UDES</t>
  </si>
  <si>
    <t>NUEVAS TECNOLOGÍAS UDES</t>
  </si>
  <si>
    <t>GISOFT</t>
  </si>
  <si>
    <t>EUREKA UDES</t>
  </si>
  <si>
    <t>SALUD COMUNIDUDES</t>
  </si>
  <si>
    <t>CIMA</t>
  </si>
  <si>
    <t>GUANE</t>
  </si>
  <si>
    <t>Objetivos de Desarrollo Sostenible</t>
  </si>
  <si>
    <t>Salud y bienestar</t>
  </si>
  <si>
    <t>Agual limpia y saneamiento</t>
  </si>
  <si>
    <t>Energía asequible y no contaminante</t>
  </si>
  <si>
    <t>Trabajo decente y crecimiento económico</t>
  </si>
  <si>
    <t>Industria, innovación e infraestructura</t>
  </si>
  <si>
    <t>Reducción de las desigualdades</t>
  </si>
  <si>
    <t>Ciudades y comunidades sostenibles</t>
  </si>
  <si>
    <t>Producción y consumo responsable</t>
  </si>
  <si>
    <t>Acción por el clima</t>
  </si>
  <si>
    <t>Vida submarina</t>
  </si>
  <si>
    <t>Vida de ecosistemas terrestres</t>
  </si>
  <si>
    <t>Paz, justicia e instituciones sólidas</t>
  </si>
  <si>
    <t>Alianza para lograr los objetivos</t>
  </si>
  <si>
    <t>Fases de Formación</t>
  </si>
  <si>
    <t>Tipo de identificación</t>
  </si>
  <si>
    <t>T.I</t>
  </si>
  <si>
    <t>C.C</t>
  </si>
  <si>
    <t>Pasaporte</t>
  </si>
  <si>
    <t>No. de identificación</t>
  </si>
  <si>
    <t>Semestre</t>
  </si>
  <si>
    <t>2020A</t>
  </si>
  <si>
    <t>2020B</t>
  </si>
  <si>
    <t>2021A</t>
  </si>
  <si>
    <t>2021B</t>
  </si>
  <si>
    <t>IDENTIFICACIÓN DEL ESTUDIANTE COORDINADOR DEL SEMILLERO</t>
  </si>
  <si>
    <t>ESTUDIANTES VINCULADOS AL SEMILLERO</t>
  </si>
  <si>
    <t>Estudiantes activos</t>
  </si>
  <si>
    <t>Estudiantes inactivos</t>
  </si>
  <si>
    <t>3. Avanzada</t>
  </si>
  <si>
    <t>Final de cada semestre</t>
  </si>
  <si>
    <t>Entrega de soportes a Vicerrectoría</t>
  </si>
  <si>
    <t>Temática 1</t>
  </si>
  <si>
    <t>Temática 2</t>
  </si>
  <si>
    <t>Temática 3</t>
  </si>
  <si>
    <t>Control de asistencia</t>
  </si>
  <si>
    <t>¿La actividad planeada se realizó?</t>
  </si>
  <si>
    <t>Actividades de investigación</t>
  </si>
  <si>
    <t>Gestión formación fase 3.</t>
  </si>
  <si>
    <t>Cumplimiento</t>
  </si>
  <si>
    <t>Actividad se realizó</t>
  </si>
  <si>
    <t>SÍ</t>
  </si>
  <si>
    <t>NO</t>
  </si>
  <si>
    <t>Otras actividades extras desarrolladas no contempladas en el plan de trabajo</t>
  </si>
  <si>
    <t>Actividades extras que no se contemplaron inicialmente en el plan</t>
  </si>
  <si>
    <t>FASE 2</t>
  </si>
  <si>
    <t>FASE 3</t>
  </si>
  <si>
    <t>CUMPLIMIENTO</t>
  </si>
  <si>
    <t>Total de asistencia</t>
  </si>
  <si>
    <t>Primer semestre</t>
  </si>
  <si>
    <t>Segundo semestre</t>
  </si>
  <si>
    <t>Estudiantes aprobados fase 2</t>
  </si>
  <si>
    <t>Nombre del semillero</t>
  </si>
  <si>
    <t>1. Básica</t>
  </si>
  <si>
    <t>2. Especializada</t>
  </si>
  <si>
    <t>Estudiantes Fase 3</t>
  </si>
  <si>
    <t>Estado en que se encuentra la actividad</t>
  </si>
  <si>
    <t># ACTIVIDADES PLANTEADAS</t>
  </si>
  <si>
    <t>FASES</t>
  </si>
  <si>
    <t>Total estudiantes vinculados</t>
  </si>
  <si>
    <t>Actividades para Fase 2. Formación especializada</t>
  </si>
  <si>
    <t>Asistencia estudiantes a las temáticas presentadas para fase 2</t>
  </si>
  <si>
    <t>Presentaciones, hojas de asistencia, actas de reunión, etc.</t>
  </si>
  <si>
    <t>Gestión semilleros de investigación UDES</t>
  </si>
  <si>
    <t>Hoja diligenciada "Asistencia_Fase2"</t>
  </si>
  <si>
    <t>Hoja diligenciada "Gestión_Fase3"</t>
  </si>
  <si>
    <t>Actividades realizadas en la fase 3 de formación</t>
  </si>
  <si>
    <t>Soportes Temática 1</t>
  </si>
  <si>
    <t>Soportes Temática 2</t>
  </si>
  <si>
    <t>Soportes Temática 3</t>
  </si>
  <si>
    <t>Producto 1</t>
  </si>
  <si>
    <t>Sin desarrollar</t>
  </si>
  <si>
    <t>TOTAL ESTUDIANTES</t>
  </si>
  <si>
    <t>INFORME GESTIÓN DEL SEMILLERO DE INVESTIGACIÓN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</si>
  <si>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</si>
  <si>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</si>
  <si>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</si>
  <si>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</si>
  <si>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</si>
  <si>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</si>
  <si>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</si>
  <si>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</si>
  <si>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</si>
  <si>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</si>
  <si>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Tipología de productos según MINCIENCIAS</t>
  </si>
  <si>
    <t>Productos asociados a cada tipología</t>
  </si>
  <si>
    <t>Artículos de investigación A1, A2, B y C</t>
  </si>
  <si>
    <t>Artículos de investigación D</t>
  </si>
  <si>
    <t>Notas científicas</t>
  </si>
  <si>
    <t>Libros resultados de investigación</t>
  </si>
  <si>
    <t>Capítulos en libro resultado de investigación</t>
  </si>
  <si>
    <t>Productos tecnológicos patentados o en proceso de concesión de la patente</t>
  </si>
  <si>
    <t>Variedades vegetales, nuevas razas animales y poblaciones mejoradas de razas pecuarias</t>
  </si>
  <si>
    <t>Obras o productos de investigación-creación en Artes, Arquitectura y Diseño</t>
  </si>
  <si>
    <t>Productos tecnológicos certificados o validados</t>
  </si>
  <si>
    <t>Productos empresariales</t>
  </si>
  <si>
    <t>Regulaciones, normas, reglamentos o legislaciones</t>
  </si>
  <si>
    <t>Conceptos técnicos e informes técnicos</t>
  </si>
  <si>
    <t>Registros de Acuerdos de licencia para la explotación de obras protegidas por derecho de autor</t>
  </si>
  <si>
    <t>Participación ciudadana en CTeI y creación</t>
  </si>
  <si>
    <t>Estrategias pedagógicas para el fomento de la CTeI</t>
  </si>
  <si>
    <t>Comunicación social del conocimiento</t>
  </si>
  <si>
    <t>Dirección de Tesis de Doctorado</t>
  </si>
  <si>
    <t>Dirección de Trabajo de grado de maestría</t>
  </si>
  <si>
    <t>Dirección de Trabajo de grado de pregrado</t>
  </si>
  <si>
    <t>Proyectos de Investigación y Desarrollo</t>
  </si>
  <si>
    <t>Proyectos de Investigación-Creación</t>
  </si>
  <si>
    <t>Proyectos de Investigación, Desarrollo e Innovación (I+D+i)</t>
  </si>
  <si>
    <t>Proyecto de extensión y responsabilidad social en CTeI</t>
  </si>
  <si>
    <t>Apoyo a creación de programas o cursos de formación de investigadores</t>
  </si>
  <si>
    <t>Circulación de conocimiento especializado (incluye eventos científicos)</t>
  </si>
  <si>
    <t>Tipología</t>
  </si>
  <si>
    <t>Generación_de_nuevo_conocimiento</t>
  </si>
  <si>
    <t>Desarrollo_tecnológico_e_innovación</t>
  </si>
  <si>
    <t>Apropiación_social_del_conocimiento</t>
  </si>
  <si>
    <t>Formación_de_Recurso_Humano_para_la_CTeI</t>
  </si>
  <si>
    <t>Descripción de la actividad o producto</t>
  </si>
  <si>
    <t>Para Fase 2. Tipo de soporte
Para Fase 3. Producto según modelo de Minciencias</t>
  </si>
  <si>
    <t>Producto según modelo de Minciencias</t>
  </si>
  <si>
    <t>Tipología del Producto</t>
  </si>
  <si>
    <t>Para Fase 2. Actividad
Para Fase 3. Tipología del producto</t>
  </si>
  <si>
    <t>Tasa de crecimiento</t>
  </si>
  <si>
    <t>Cantidad estudiantes activos</t>
  </si>
  <si>
    <t>30-05-2020
30-11-2020</t>
  </si>
  <si>
    <r>
      <t xml:space="preserve">FORMATO CONTROL DE ASISTENCIA FORMACIÓN FASE 2
</t>
    </r>
    <r>
      <rPr>
        <b/>
        <sz val="11"/>
        <rFont val="Spranq eco sans"/>
        <family val="2"/>
      </rPr>
      <t xml:space="preserve">VII - FT -014 UDES </t>
    </r>
  </si>
  <si>
    <r>
      <t>GESTIÓN FASE 3</t>
    </r>
    <r>
      <rPr>
        <b/>
        <sz val="11"/>
        <rFont val="Spranq eco sans"/>
        <family val="2"/>
      </rPr>
      <t xml:space="preserve">
VII - FT -014 UDES </t>
    </r>
  </si>
  <si>
    <t>En la ventana de los últimos dos años, ha desarrollado productos de generación de nuevo conocimiento y/o desarrollo tecnológico?</t>
  </si>
  <si>
    <t>Categoría del Semillero</t>
  </si>
  <si>
    <t>¿Durante el año, presentó ponencia o póster en evento científico?</t>
  </si>
  <si>
    <t>¿Tiene productos de investigación y/o desarrolló otras actividades en fase 3?</t>
  </si>
  <si>
    <t>Cantidad de temáticas vistas en Fase 1.</t>
  </si>
  <si>
    <t>Estudiantes aprobados fase 1</t>
  </si>
  <si>
    <r>
      <t xml:space="preserve">FORMATO APOYO CONTROL DE ASISTENCIA FORMACIÓN FASE 1
</t>
    </r>
    <r>
      <rPr>
        <b/>
        <sz val="11"/>
        <rFont val="Spranq eco sans"/>
        <family val="2"/>
      </rPr>
      <t xml:space="preserve">VII - FT -014 UDES </t>
    </r>
  </si>
  <si>
    <t>Inicio plan anual</t>
  </si>
  <si>
    <t>Final plan anual</t>
  </si>
  <si>
    <r>
      <t xml:space="preserve">Categoría del Semillero de Investigación
</t>
    </r>
    <r>
      <rPr>
        <b/>
        <sz val="10"/>
        <color rgb="FFFF0000"/>
        <rFont val="Spranq eco sans"/>
        <family val="2"/>
      </rPr>
      <t>Diligenciar al finalizar la gestión del plan de trabajo anual</t>
    </r>
  </si>
  <si>
    <t>¿Cumplimiento fase 2 y 3 mayor o igual al 80%?</t>
  </si>
  <si>
    <t>Semillero de investigación</t>
  </si>
  <si>
    <t>Fase 1</t>
  </si>
  <si>
    <t>Fase 2</t>
  </si>
  <si>
    <t>Fase 3</t>
  </si>
  <si>
    <t>Estudiantes vinculados</t>
  </si>
  <si>
    <t>Estudiantes en fase 3 vinculados a productos</t>
  </si>
  <si>
    <r>
      <t xml:space="preserve">FORMATO PLAN DE TRABAJO DEL SEMILLERO DE INVESTIGACIÓN 
</t>
    </r>
    <r>
      <rPr>
        <b/>
        <sz val="10"/>
        <rFont val="Spranq eco sans"/>
        <family val="2"/>
      </rPr>
      <t xml:space="preserve">VII - FT - 014 UDES </t>
    </r>
  </si>
  <si>
    <t>Fecha: 27/01/2020</t>
  </si>
  <si>
    <t>¿El estudiante desarrolló las actividades propuestas?</t>
  </si>
  <si>
    <t>Si su respuesta es "NO", justificar</t>
  </si>
  <si>
    <t>producto 2</t>
  </si>
  <si>
    <r>
      <t xml:space="preserve">FORMATO FORMALIZACIÓN Y ACTUALIZACIÓN SEMILLERO DE INVESTIGACIÓN 
</t>
    </r>
    <r>
      <rPr>
        <b/>
        <sz val="11"/>
        <rFont val="Spranq eco sans"/>
        <family val="2"/>
      </rPr>
      <t xml:space="preserve">VII - FT -014 UDES </t>
    </r>
  </si>
  <si>
    <t>Estadística y probabilidad. Parte 1</t>
  </si>
  <si>
    <t>Estadística y probabilidad. Parte 2</t>
  </si>
  <si>
    <t>Modelamiento físico y mátemático</t>
  </si>
  <si>
    <t>05/05/2020
10/11/2020</t>
  </si>
  <si>
    <t>dd/mm/aaaa</t>
  </si>
  <si>
    <t>mm/aaaa</t>
  </si>
  <si>
    <t>dd/mm/aaaa
dd/mm/aaa</t>
  </si>
  <si>
    <t>dd/mm/aaaa
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</si>
</sst>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Spranq eco sans"/>
      <family val="2"/>
    </font>
    <font>
      <b/>
      <sz val="10"/>
      <color theme="1"/>
      <name val="Spranq eco sans"/>
      <family val="2"/>
    </font>
    <font>
      <sz val="10"/>
      <name val="Spranq eco sans"/>
      <family val="2"/>
    </font>
    <font>
      <b/>
      <sz val="10"/>
      <color rgb="FFFF0000"/>
      <name val="Spranq eco sans"/>
      <family val="2"/>
    </font>
    <font>
      <b/>
      <sz val="11"/>
      <color theme="1"/>
      <name val="Calibri"/>
      <family val="2"/>
      <scheme val="minor"/>
    </font>
    <font>
      <sz val="11"/>
      <color theme="8"/>
      <name val="Spranq eco sans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Spranq eco sans"/>
      <family val="2"/>
    </font>
    <font>
      <b/>
      <sz val="11"/>
      <color theme="1"/>
      <name val="Spranq eco sans"/>
      <family val="2"/>
    </font>
    <font>
      <b/>
      <sz val="10"/>
      <name val="Spranq eco sans"/>
      <family val="2"/>
    </font>
    <font>
      <sz val="11"/>
      <name val="Spranq eco sans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</font>
    <font>
      <sz val="10"/>
      <color theme="8"/>
      <name val="Spranq eco sans"/>
      <family val="2"/>
    </font>
    <font>
      <u/>
      <sz val="11"/>
      <color theme="10"/>
      <name val="Calibri"/>
      <family val="2"/>
      <scheme val="minor"/>
    </font>
    <font>
      <b/>
      <sz val="11"/>
      <name val="Spranq eco sans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vertical="center"/>
    </xf>
    <xf numFmtId="1" fontId="6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1" fontId="6" fillId="0" borderId="5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1" fontId="9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3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8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8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164" fontId="1" fillId="0" borderId="14" xfId="1" applyNumberFormat="1" applyFont="1" applyBorder="1" applyAlignment="1" applyProtection="1">
      <alignment vertical="center"/>
      <protection locked="0"/>
    </xf>
    <xf numFmtId="164" fontId="1" fillId="0" borderId="6" xfId="1" applyNumberFormat="1" applyFont="1" applyBorder="1" applyAlignment="1" applyProtection="1">
      <alignment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10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/>
    <xf numFmtId="0" fontId="15" fillId="0" borderId="1" xfId="0" applyFont="1" applyBorder="1" applyAlignment="1" applyProtection="1">
      <alignment horizontal="left" vertical="center" wrapText="1"/>
      <protection locked="0"/>
    </xf>
    <xf numFmtId="14" fontId="15" fillId="0" borderId="1" xfId="0" applyNumberFormat="1" applyFont="1" applyBorder="1" applyAlignment="1" applyProtection="1">
      <alignment vertical="center"/>
      <protection locked="0"/>
    </xf>
    <xf numFmtId="14" fontId="15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12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right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7" fontId="6" fillId="0" borderId="9" xfId="0" applyNumberFormat="1" applyFont="1" applyBorder="1" applyAlignment="1" applyProtection="1">
      <alignment vertical="center"/>
      <protection locked="0"/>
    </xf>
    <xf numFmtId="0" fontId="16" fillId="0" borderId="1" xfId="2" applyBorder="1" applyAlignment="1" applyProtection="1">
      <alignment vertical="center"/>
      <protection locked="0"/>
    </xf>
    <xf numFmtId="0" fontId="16" fillId="0" borderId="5" xfId="2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14" fontId="6" fillId="0" borderId="5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Protection="1"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/>
    <xf numFmtId="164" fontId="9" fillId="0" borderId="0" xfId="1" applyNumberFormat="1" applyFont="1" applyAlignment="1" applyProtection="1">
      <alignment horizontal="right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2" fillId="9" borderId="6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9" fontId="1" fillId="4" borderId="1" xfId="1" applyFont="1" applyFill="1" applyBorder="1" applyAlignment="1" applyProtection="1">
      <alignment vertical="center"/>
    </xf>
    <xf numFmtId="14" fontId="6" fillId="0" borderId="1" xfId="0" applyNumberFormat="1" applyFont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 applyProtection="1">
      <alignment horizontal="center" vertical="center"/>
    </xf>
    <xf numFmtId="164" fontId="1" fillId="0" borderId="14" xfId="1" applyNumberFormat="1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7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7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pranq eco sans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4C6E7"/>
      <color rgb="FFB4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953536</xdr:colOff>
      <xdr:row>0</xdr:row>
      <xdr:rowOff>73003</xdr:rowOff>
    </xdr:from>
    <xdr:to>
      <xdr:col>1</xdr:col>
      <xdr:colOff>1752600</xdr:colOff>
      <xdr:row>1</xdr:row>
      <xdr:rowOff>369794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6" y="73003"/>
          <a:ext cx="1747082" cy="5769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9525</xdr:rowOff>
        </xdr:from>
        <xdr:to>
          <xdr:col>5</xdr:col>
          <xdr:colOff>1676400</xdr:colOff>
          <xdr:row>3</xdr:row>
          <xdr:rowOff>314325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Formalización por primera vez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</xdr:row>
          <xdr:rowOff>47625</xdr:rowOff>
        </xdr:from>
        <xdr:to>
          <xdr:col>6</xdr:col>
          <xdr:colOff>1276350</xdr:colOff>
          <xdr:row>3</xdr:row>
          <xdr:rowOff>323850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Actualización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112939</xdr:colOff>
      <xdr:row>0</xdr:row>
      <xdr:rowOff>88051</xdr:rowOff>
    </xdr:from>
    <xdr:to>
      <xdr:col>2</xdr:col>
      <xdr:colOff>225558</xdr:colOff>
      <xdr:row>1</xdr:row>
      <xdr:rowOff>259896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89" y="88051"/>
          <a:ext cx="1881548" cy="48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387638</xdr:colOff>
      <xdr:row>0</xdr:row>
      <xdr:rowOff>66841</xdr:rowOff>
    </xdr:from>
    <xdr:to>
      <xdr:col>1</xdr:col>
      <xdr:colOff>1657350</xdr:colOff>
      <xdr:row>1</xdr:row>
      <xdr:rowOff>314325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63" y="66841"/>
          <a:ext cx="1269712" cy="5237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387638</xdr:colOff>
      <xdr:row>0</xdr:row>
      <xdr:rowOff>66841</xdr:rowOff>
    </xdr:from>
    <xdr:to>
      <xdr:col>1</xdr:col>
      <xdr:colOff>1657350</xdr:colOff>
      <xdr:row>1</xdr:row>
      <xdr:rowOff>314325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63" y="66841"/>
          <a:ext cx="1269712" cy="523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4</xdr:row>
          <xdr:rowOff>38100</xdr:rowOff>
        </xdr:from>
        <xdr:to>
          <xdr:col>2</xdr:col>
          <xdr:colOff>1809750</xdr:colOff>
          <xdr:row>4</xdr:row>
          <xdr:rowOff>323850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IMPORTAR DATOS ESTUDIANTES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301912</xdr:colOff>
      <xdr:row>0</xdr:row>
      <xdr:rowOff>47791</xdr:rowOff>
    </xdr:from>
    <xdr:to>
      <xdr:col>1</xdr:col>
      <xdr:colOff>1771649</xdr:colOff>
      <xdr:row>1</xdr:row>
      <xdr:rowOff>381000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37" y="47791"/>
          <a:ext cx="1469737" cy="6094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76200</xdr:rowOff>
        </xdr:from>
        <xdr:to>
          <xdr:col>3</xdr:col>
          <xdr:colOff>428625</xdr:colOff>
          <xdr:row>2</xdr:row>
          <xdr:rowOff>466725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ACTUALIZAR ESTUDIANTES FASE 3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440531</xdr:colOff>
      <xdr:row>2</xdr:row>
      <xdr:rowOff>190497</xdr:rowOff>
    </xdr:from>
    <xdr:to>
      <xdr:col>18</xdr:col>
      <xdr:colOff>1143000</xdr:colOff>
      <xdr:row>3</xdr:row>
      <xdr:rowOff>51953</xdr:rowOff>
    </xdr:to>
    <xdr:sp macro="" textlink="">
      <xdr:nvSpPr>
        <xdr:cNvPr id="5" name="Flecha doblada hacia arriba 4"/>
        <xdr:cNvSpPr/>
      </xdr:nvSpPr>
      <xdr:spPr>
        <a:xfrm flipV="1">
          <a:off x="5762625" y="916778"/>
          <a:ext cx="18764250" cy="385331"/>
        </a:xfrm>
        <a:prstGeom prst="bent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13</xdr:row>
          <xdr:rowOff>76200</xdr:rowOff>
        </xdr:from>
        <xdr:to>
          <xdr:col>0</xdr:col>
          <xdr:colOff>2085975</xdr:colOff>
          <xdr:row>13</xdr:row>
          <xdr:rowOff>561975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INSERTAR PRODUCTOS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N3:N11" totalsRowShown="0" dataDxfId="13">
  <autoFilter ref="N3:N11"/>
  <tableColumns count="1">
    <tableColumn id="1" name="Generación_de_nuevo_conocimiento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O3:O8" totalsRowShown="0" dataDxfId="11">
  <autoFilter ref="O3:O8"/>
  <tableColumns count="1">
    <tableColumn id="1" name="Desarrollo_tecnológico_e_innovación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P3:P7" totalsRowShown="0" dataDxfId="9">
  <autoFilter ref="P3:P7"/>
  <tableColumns count="1">
    <tableColumn id="1" name="Apropiación_social_del_conocimiento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Q3:Q11" totalsRowShown="0" dataDxfId="7">
  <autoFilter ref="Q3:Q11"/>
  <tableColumns count="1">
    <tableColumn id="1" name="Formación_de_Recurso_Humano_para_la_CTeI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R3:R4" totalsRowShown="0" headerRowDxfId="5">
  <autoFilter ref="R3:R4"/>
  <tableColumns count="1">
    <tableColumn id="1" name="Otr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M3:M8" totalsRowShown="0" headerRowDxfId="4">
  <autoFilter ref="M3:M8"/>
  <tableColumns count="1">
    <tableColumn id="1" name="Tipologí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29"/>
  <sheetViews>
    <sheetView workbookViewId="0">
      <selection activeCell="D11" sqref="D11"/>
    </sheetView>
  </sheetViews>
  <sheetFormatPr baseColWidth="10" defaultRowHeight="15" x14ac:dyDescent="0.25"/>
  <cols>
    <col min="1" max="1" width="24.7109375" customWidth="1"/>
    <col min="3" max="3" width="22.140625" customWidth="1"/>
    <col min="4" max="4" width="34.85546875" customWidth="1"/>
    <col min="5" max="5" width="26.28515625" customWidth="1"/>
    <col min="6" max="6" width="19.7109375" customWidth="1"/>
    <col min="9" max="9" width="37.5703125" customWidth="1"/>
    <col min="10" max="10" width="38.42578125" style="1" customWidth="1"/>
    <col min="11" max="11" width="16.85546875" customWidth="1"/>
    <col min="12" max="12" width="21" customWidth="1"/>
    <col min="13" max="13" width="30.5703125" customWidth="1"/>
    <col min="14" max="14" width="14.140625" customWidth="1"/>
    <col min="15" max="15" width="16.7109375" customWidth="1"/>
    <col min="16" max="16" width="22.7109375" customWidth="1"/>
    <col min="17" max="17" width="30.7109375" customWidth="1"/>
  </cols>
  <sheetData>
    <row r="1" spans="1:18" x14ac:dyDescent="0.25">
      <c r="A1" s="6" t="s">
        <v>65</v>
      </c>
    </row>
    <row r="2" spans="1:18" x14ac:dyDescent="0.25">
      <c r="A2" s="2" t="s">
        <v>66</v>
      </c>
      <c r="B2" s="2" t="s">
        <v>39</v>
      </c>
      <c r="C2" s="2" t="s">
        <v>40</v>
      </c>
      <c r="D2" s="2" t="s">
        <v>105</v>
      </c>
      <c r="E2" s="2" t="s">
        <v>119</v>
      </c>
      <c r="F2" s="2" t="s">
        <v>120</v>
      </c>
      <c r="G2" s="2" t="s">
        <v>51</v>
      </c>
      <c r="H2" s="2" t="s">
        <v>125</v>
      </c>
      <c r="I2" s="5" t="s">
        <v>142</v>
      </c>
      <c r="J2" s="4" t="s">
        <v>190</v>
      </c>
      <c r="K2" s="4" t="s">
        <v>14</v>
      </c>
      <c r="L2" s="5" t="s">
        <v>145</v>
      </c>
      <c r="N2" s="75"/>
      <c r="O2" s="5" t="s">
        <v>189</v>
      </c>
    </row>
    <row r="3" spans="1:18" x14ac:dyDescent="0.25">
      <c r="A3" t="s">
        <v>71</v>
      </c>
      <c r="B3" t="s">
        <v>77</v>
      </c>
      <c r="C3" t="s">
        <v>84</v>
      </c>
      <c r="D3" t="s">
        <v>114</v>
      </c>
      <c r="E3" t="s">
        <v>158</v>
      </c>
      <c r="F3" t="s">
        <v>121</v>
      </c>
      <c r="G3" t="s">
        <v>52</v>
      </c>
      <c r="H3" t="s">
        <v>126</v>
      </c>
      <c r="I3" s="3"/>
      <c r="J3" s="76" t="s">
        <v>191</v>
      </c>
      <c r="K3" s="1" t="s">
        <v>176</v>
      </c>
      <c r="L3" t="s">
        <v>146</v>
      </c>
      <c r="M3" s="5" t="s">
        <v>216</v>
      </c>
      <c r="N3" t="s">
        <v>217</v>
      </c>
      <c r="O3" t="s">
        <v>218</v>
      </c>
      <c r="P3" t="s">
        <v>219</v>
      </c>
      <c r="Q3" t="s">
        <v>220</v>
      </c>
      <c r="R3" s="6" t="s">
        <v>19</v>
      </c>
    </row>
    <row r="4" spans="1:18" x14ac:dyDescent="0.25">
      <c r="A4" t="s">
        <v>73</v>
      </c>
      <c r="B4" t="s">
        <v>74</v>
      </c>
      <c r="C4" t="s">
        <v>82</v>
      </c>
      <c r="D4" t="s">
        <v>107</v>
      </c>
      <c r="E4" t="s">
        <v>159</v>
      </c>
      <c r="F4" t="s">
        <v>122</v>
      </c>
      <c r="G4" t="s">
        <v>53</v>
      </c>
      <c r="H4" t="s">
        <v>127</v>
      </c>
      <c r="I4" s="3"/>
      <c r="J4" s="76" t="s">
        <v>192</v>
      </c>
      <c r="K4" s="1" t="s">
        <v>15</v>
      </c>
      <c r="L4" t="s">
        <v>147</v>
      </c>
      <c r="M4" t="s">
        <v>217</v>
      </c>
      <c r="N4" s="76" t="s">
        <v>191</v>
      </c>
      <c r="O4" s="77" t="s">
        <v>199</v>
      </c>
      <c r="P4" s="78" t="s">
        <v>204</v>
      </c>
      <c r="Q4" s="80" t="s">
        <v>207</v>
      </c>
      <c r="R4" t="s">
        <v>17</v>
      </c>
    </row>
    <row r="5" spans="1:18" x14ac:dyDescent="0.25">
      <c r="A5" t="s">
        <v>70</v>
      </c>
      <c r="B5" t="s">
        <v>75</v>
      </c>
      <c r="C5" t="s">
        <v>92</v>
      </c>
      <c r="D5" t="s">
        <v>118</v>
      </c>
      <c r="E5" t="s">
        <v>134</v>
      </c>
      <c r="F5" t="s">
        <v>123</v>
      </c>
      <c r="H5" t="s">
        <v>128</v>
      </c>
      <c r="I5" s="3"/>
      <c r="J5" s="76" t="s">
        <v>193</v>
      </c>
      <c r="K5" s="1" t="s">
        <v>16</v>
      </c>
      <c r="M5" t="s">
        <v>218</v>
      </c>
      <c r="N5" s="76" t="s">
        <v>192</v>
      </c>
      <c r="O5" s="77" t="s">
        <v>200</v>
      </c>
      <c r="P5" s="78" t="s">
        <v>205</v>
      </c>
      <c r="Q5" s="79" t="s">
        <v>208</v>
      </c>
    </row>
    <row r="6" spans="1:18" x14ac:dyDescent="0.25">
      <c r="A6" t="s">
        <v>72</v>
      </c>
      <c r="B6" t="s">
        <v>76</v>
      </c>
      <c r="C6" t="s">
        <v>90</v>
      </c>
      <c r="D6" t="s">
        <v>112</v>
      </c>
      <c r="H6" t="s">
        <v>129</v>
      </c>
      <c r="I6" s="1"/>
      <c r="J6" s="76" t="s">
        <v>194</v>
      </c>
      <c r="M6" t="s">
        <v>219</v>
      </c>
      <c r="N6" s="76" t="s">
        <v>193</v>
      </c>
      <c r="O6" s="77" t="s">
        <v>201</v>
      </c>
      <c r="P6" s="78" t="s">
        <v>206</v>
      </c>
      <c r="Q6" s="79" t="s">
        <v>209</v>
      </c>
    </row>
    <row r="7" spans="1:18" x14ac:dyDescent="0.25">
      <c r="A7" t="s">
        <v>67</v>
      </c>
      <c r="C7" t="s">
        <v>87</v>
      </c>
      <c r="D7" t="s">
        <v>58</v>
      </c>
      <c r="I7" s="3"/>
      <c r="J7" s="76" t="s">
        <v>195</v>
      </c>
      <c r="M7" t="s">
        <v>220</v>
      </c>
      <c r="N7" s="76" t="s">
        <v>194</v>
      </c>
      <c r="O7" s="77" t="s">
        <v>202</v>
      </c>
      <c r="P7" s="78" t="s">
        <v>215</v>
      </c>
      <c r="Q7" s="79" t="s">
        <v>210</v>
      </c>
    </row>
    <row r="8" spans="1:18" x14ac:dyDescent="0.25">
      <c r="A8" t="s">
        <v>68</v>
      </c>
      <c r="C8" t="s">
        <v>103</v>
      </c>
      <c r="D8" t="s">
        <v>108</v>
      </c>
      <c r="I8" s="3"/>
      <c r="J8" s="76" t="s">
        <v>196</v>
      </c>
      <c r="M8" t="s">
        <v>19</v>
      </c>
      <c r="N8" s="76" t="s">
        <v>195</v>
      </c>
      <c r="O8" s="77" t="s">
        <v>203</v>
      </c>
      <c r="Q8" s="80" t="s">
        <v>211</v>
      </c>
    </row>
    <row r="9" spans="1:18" x14ac:dyDescent="0.25">
      <c r="A9" t="s">
        <v>69</v>
      </c>
      <c r="C9" t="s">
        <v>89</v>
      </c>
      <c r="D9" t="s">
        <v>56</v>
      </c>
      <c r="I9" s="1"/>
      <c r="J9" s="76" t="s">
        <v>197</v>
      </c>
      <c r="N9" s="76" t="s">
        <v>196</v>
      </c>
      <c r="Q9" s="79" t="s">
        <v>212</v>
      </c>
    </row>
    <row r="10" spans="1:18" x14ac:dyDescent="0.25">
      <c r="C10" t="s">
        <v>79</v>
      </c>
      <c r="D10" t="s">
        <v>57</v>
      </c>
      <c r="I10" s="1"/>
      <c r="J10" s="76" t="s">
        <v>198</v>
      </c>
      <c r="N10" s="76" t="s">
        <v>197</v>
      </c>
      <c r="Q10" s="79" t="s">
        <v>213</v>
      </c>
    </row>
    <row r="11" spans="1:18" x14ac:dyDescent="0.25">
      <c r="C11" t="s">
        <v>85</v>
      </c>
      <c r="D11" t="s">
        <v>59</v>
      </c>
      <c r="I11" s="1"/>
      <c r="J11" s="77" t="s">
        <v>199</v>
      </c>
      <c r="N11" s="76" t="s">
        <v>198</v>
      </c>
      <c r="Q11" s="79" t="s">
        <v>214</v>
      </c>
    </row>
    <row r="12" spans="1:18" x14ac:dyDescent="0.25">
      <c r="C12" t="s">
        <v>86</v>
      </c>
      <c r="D12" t="s">
        <v>110</v>
      </c>
      <c r="I12" s="1"/>
      <c r="J12" s="77" t="s">
        <v>200</v>
      </c>
    </row>
    <row r="13" spans="1:18" x14ac:dyDescent="0.25">
      <c r="C13" t="s">
        <v>95</v>
      </c>
      <c r="D13" t="s">
        <v>117</v>
      </c>
      <c r="I13" s="1"/>
      <c r="J13" s="77" t="s">
        <v>201</v>
      </c>
    </row>
    <row r="14" spans="1:18" x14ac:dyDescent="0.25">
      <c r="C14" t="s">
        <v>101</v>
      </c>
      <c r="D14" t="s">
        <v>113</v>
      </c>
      <c r="I14" s="3"/>
      <c r="J14" s="77" t="s">
        <v>202</v>
      </c>
    </row>
    <row r="15" spans="1:18" x14ac:dyDescent="0.25">
      <c r="C15" t="s">
        <v>80</v>
      </c>
      <c r="D15" t="s">
        <v>111</v>
      </c>
      <c r="I15" s="1"/>
      <c r="J15" s="77" t="s">
        <v>203</v>
      </c>
    </row>
    <row r="16" spans="1:18" x14ac:dyDescent="0.25">
      <c r="C16" t="s">
        <v>97</v>
      </c>
      <c r="D16" t="s">
        <v>106</v>
      </c>
      <c r="J16" s="78" t="s">
        <v>204</v>
      </c>
    </row>
    <row r="17" spans="3:10" x14ac:dyDescent="0.25">
      <c r="C17" t="s">
        <v>88</v>
      </c>
      <c r="D17" t="s">
        <v>109</v>
      </c>
      <c r="J17" s="78" t="s">
        <v>205</v>
      </c>
    </row>
    <row r="18" spans="3:10" x14ac:dyDescent="0.25">
      <c r="C18" t="s">
        <v>98</v>
      </c>
      <c r="D18" t="s">
        <v>116</v>
      </c>
      <c r="J18" s="78" t="s">
        <v>206</v>
      </c>
    </row>
    <row r="19" spans="3:10" x14ac:dyDescent="0.25">
      <c r="C19" t="s">
        <v>78</v>
      </c>
      <c r="D19" t="s">
        <v>115</v>
      </c>
      <c r="J19" s="78" t="s">
        <v>215</v>
      </c>
    </row>
    <row r="20" spans="3:10" x14ac:dyDescent="0.25">
      <c r="C20" t="s">
        <v>91</v>
      </c>
      <c r="J20" s="80" t="s">
        <v>207</v>
      </c>
    </row>
    <row r="21" spans="3:10" x14ac:dyDescent="0.25">
      <c r="C21" t="s">
        <v>100</v>
      </c>
      <c r="J21" s="79" t="s">
        <v>208</v>
      </c>
    </row>
    <row r="22" spans="3:10" x14ac:dyDescent="0.25">
      <c r="C22" t="s">
        <v>96</v>
      </c>
      <c r="J22" s="79" t="s">
        <v>209</v>
      </c>
    </row>
    <row r="23" spans="3:10" x14ac:dyDescent="0.25">
      <c r="C23" t="s">
        <v>104</v>
      </c>
      <c r="J23" s="79" t="s">
        <v>210</v>
      </c>
    </row>
    <row r="24" spans="3:10" x14ac:dyDescent="0.25">
      <c r="C24" t="s">
        <v>94</v>
      </c>
      <c r="J24" s="80" t="s">
        <v>211</v>
      </c>
    </row>
    <row r="25" spans="3:10" x14ac:dyDescent="0.25">
      <c r="C25" t="s">
        <v>93</v>
      </c>
      <c r="J25" s="79" t="s">
        <v>212</v>
      </c>
    </row>
    <row r="26" spans="3:10" x14ac:dyDescent="0.25">
      <c r="C26" t="s">
        <v>83</v>
      </c>
      <c r="J26" s="79" t="s">
        <v>213</v>
      </c>
    </row>
    <row r="27" spans="3:10" x14ac:dyDescent="0.25">
      <c r="C27" t="s">
        <v>99</v>
      </c>
      <c r="J27" s="79" t="s">
        <v>214</v>
      </c>
    </row>
    <row r="28" spans="3:10" x14ac:dyDescent="0.25">
      <c r="C28" t="s">
        <v>102</v>
      </c>
    </row>
    <row r="29" spans="3:10" x14ac:dyDescent="0.25">
      <c r="C29" t="s">
        <v>81</v>
      </c>
    </row>
  </sheetData>
  <sheetProtection algorithmName="SHA-512" hashValue="+BqD9mSXc8Niub1RCGU3tixvooo9DVepTfDBGruMZ14C6hdxpFkooVORvxaA0+F7afw1sZe4pbzAs6SLGlG00Q==" saltValue="Cb+jz/9yQVVF+90DM9UkYQ==" spinCount="100000" sheet="1" objects="1" scenarios="1"/>
  <sortState ref="D3:D19">
    <sortCondition ref="D3:D19"/>
  </sortState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9"/>
  <sheetViews>
    <sheetView topLeftCell="A19" zoomScale="70" zoomScaleNormal="70" zoomScaleSheetLayoutView="55" workbookViewId="0">
      <selection activeCell="B33" sqref="B33"/>
    </sheetView>
  </sheetViews>
  <sheetFormatPr baseColWidth="10" defaultRowHeight="15" x14ac:dyDescent="0.25"/>
  <cols>
    <col min="1" max="1" width="6.28515625" style="51" customWidth="1"/>
    <col min="2" max="2" width="40.7109375" style="51" customWidth="1"/>
    <col min="3" max="3" width="30" style="51" customWidth="1"/>
    <col min="4" max="4" width="20.5703125" style="51" customWidth="1"/>
    <col min="5" max="5" width="27.42578125" style="51" customWidth="1"/>
    <col min="6" max="6" width="26.140625" style="51" customWidth="1"/>
    <col min="7" max="7" width="23.5703125" style="51" customWidth="1"/>
    <col min="8" max="8" width="33.140625" style="51" customWidth="1"/>
    <col min="9" max="9" width="15.42578125" style="51" customWidth="1"/>
    <col min="10" max="10" width="21.85546875" style="51" customWidth="1"/>
    <col min="11" max="11" width="11.42578125" style="51"/>
    <col min="12" max="16384" width="11.42578125" style="31"/>
  </cols>
  <sheetData>
    <row r="1" spans="1:11" s="25" customFormat="1" ht="21.75" customHeight="1" x14ac:dyDescent="0.25">
      <c r="A1" s="193"/>
      <c r="B1" s="193"/>
      <c r="C1" s="193"/>
      <c r="D1" s="186" t="s">
        <v>0</v>
      </c>
      <c r="E1" s="187"/>
      <c r="F1" s="187"/>
      <c r="G1" s="187"/>
      <c r="H1" s="187"/>
      <c r="I1" s="188"/>
      <c r="J1" s="178" t="s">
        <v>249</v>
      </c>
      <c r="K1" s="178"/>
    </row>
    <row r="2" spans="1:11" s="25" customFormat="1" ht="36" customHeight="1" x14ac:dyDescent="0.25">
      <c r="A2" s="179"/>
      <c r="B2" s="179"/>
      <c r="C2" s="179"/>
      <c r="D2" s="189" t="s">
        <v>253</v>
      </c>
      <c r="E2" s="190"/>
      <c r="F2" s="190"/>
      <c r="G2" s="190"/>
      <c r="H2" s="190"/>
      <c r="I2" s="191"/>
      <c r="J2" s="179" t="s">
        <v>1</v>
      </c>
      <c r="K2" s="179"/>
    </row>
    <row r="3" spans="1:11" s="25" customFormat="1" ht="1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s="25" customFormat="1" ht="27" customHeight="1" x14ac:dyDescent="0.25">
      <c r="A4" s="192" t="s">
        <v>35</v>
      </c>
      <c r="B4" s="192"/>
      <c r="C4" s="192"/>
      <c r="D4" s="183" t="s">
        <v>258</v>
      </c>
      <c r="E4" s="184"/>
      <c r="F4" s="26"/>
      <c r="G4" s="27"/>
      <c r="H4" s="180" t="s">
        <v>36</v>
      </c>
      <c r="I4" s="181"/>
      <c r="J4" s="182"/>
      <c r="K4" s="28"/>
    </row>
    <row r="5" spans="1:11" s="25" customFormat="1" ht="26.25" customHeight="1" x14ac:dyDescent="0.25">
      <c r="A5" s="171" t="s">
        <v>63</v>
      </c>
      <c r="B5" s="171"/>
      <c r="C5" s="171"/>
      <c r="D5" s="171"/>
      <c r="E5" s="171"/>
      <c r="F5" s="171"/>
      <c r="G5" s="172"/>
      <c r="H5" s="171"/>
      <c r="I5" s="171"/>
      <c r="J5" s="171"/>
      <c r="K5" s="172"/>
    </row>
    <row r="6" spans="1:11" s="29" customFormat="1" ht="29.25" customHeight="1" x14ac:dyDescent="0.25">
      <c r="A6" s="195" t="s">
        <v>157</v>
      </c>
      <c r="B6" s="196"/>
      <c r="C6" s="167" t="s">
        <v>38</v>
      </c>
      <c r="D6" s="167" t="s">
        <v>39</v>
      </c>
      <c r="E6" s="167" t="s">
        <v>40</v>
      </c>
      <c r="F6" s="168" t="s">
        <v>41</v>
      </c>
      <c r="G6" s="201"/>
      <c r="H6" s="200" t="s">
        <v>132</v>
      </c>
      <c r="I6" s="200"/>
      <c r="J6" s="170">
        <f>COUNTIF(K29:K78,"Activo")</f>
        <v>1</v>
      </c>
      <c r="K6" s="201"/>
    </row>
    <row r="7" spans="1:11" ht="28.5" customHeight="1" x14ac:dyDescent="0.25">
      <c r="A7" s="197"/>
      <c r="B7" s="198"/>
      <c r="C7" s="30"/>
      <c r="D7" s="30"/>
      <c r="E7" s="30"/>
      <c r="F7" s="112" t="s">
        <v>259</v>
      </c>
      <c r="G7" s="202"/>
      <c r="H7" s="200" t="s">
        <v>133</v>
      </c>
      <c r="I7" s="200"/>
      <c r="J7" s="170">
        <f>COUNTIF(K30:K78,"Inactivo")</f>
        <v>0</v>
      </c>
      <c r="K7" s="202"/>
    </row>
    <row r="8" spans="1:11" ht="31.5" customHeight="1" x14ac:dyDescent="0.25">
      <c r="A8" s="32" t="s">
        <v>54</v>
      </c>
      <c r="B8" s="33"/>
      <c r="C8" s="130">
        <v>1</v>
      </c>
      <c r="D8" s="130">
        <v>2</v>
      </c>
      <c r="E8" s="130">
        <v>3</v>
      </c>
      <c r="F8" s="130">
        <v>4</v>
      </c>
      <c r="G8" s="131">
        <v>5</v>
      </c>
      <c r="H8" s="130">
        <v>6</v>
      </c>
      <c r="I8" s="130">
        <v>7</v>
      </c>
      <c r="J8" s="34">
        <v>8</v>
      </c>
      <c r="K8" s="35">
        <v>9</v>
      </c>
    </row>
    <row r="9" spans="1:11" ht="37.5" customHeight="1" x14ac:dyDescent="0.25">
      <c r="A9" s="32" t="s">
        <v>55</v>
      </c>
      <c r="B9" s="32"/>
      <c r="C9" s="36"/>
      <c r="D9" s="36"/>
      <c r="E9" s="36"/>
      <c r="F9" s="36"/>
      <c r="G9" s="36"/>
      <c r="H9" s="36"/>
      <c r="I9" s="36"/>
      <c r="J9" s="36"/>
      <c r="K9" s="36"/>
    </row>
    <row r="10" spans="1:11" ht="40.5" customHeight="1" x14ac:dyDescent="0.25">
      <c r="A10" s="199" t="s">
        <v>60</v>
      </c>
      <c r="B10" s="199"/>
      <c r="C10" s="193"/>
      <c r="D10" s="193"/>
      <c r="E10" s="193"/>
      <c r="F10" s="193"/>
      <c r="G10" s="193"/>
      <c r="H10" s="193"/>
      <c r="I10" s="193"/>
      <c r="J10" s="193"/>
      <c r="K10" s="193"/>
    </row>
    <row r="11" spans="1:11" ht="25.5" customHeight="1" x14ac:dyDescent="0.25">
      <c r="A11" s="194" t="s">
        <v>61</v>
      </c>
      <c r="B11" s="194"/>
      <c r="C11" s="194"/>
      <c r="D11" s="194"/>
      <c r="E11" s="194"/>
      <c r="F11" s="194"/>
      <c r="G11" s="194" t="s">
        <v>62</v>
      </c>
      <c r="H11" s="194"/>
      <c r="I11" s="194"/>
      <c r="J11" s="194"/>
      <c r="K11" s="194"/>
    </row>
    <row r="12" spans="1:11" ht="22.5" customHeight="1" x14ac:dyDescent="0.25">
      <c r="A12" s="169">
        <v>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22.5" customHeight="1" x14ac:dyDescent="0.25">
      <c r="A13" s="169">
        <v>2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ht="22.5" customHeight="1" x14ac:dyDescent="0.25">
      <c r="A14" s="169">
        <v>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22.5" customHeight="1" x14ac:dyDescent="0.25">
      <c r="A15" s="169">
        <v>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ht="22.5" customHeight="1" x14ac:dyDescent="0.25">
      <c r="A16" s="169">
        <v>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ht="27" customHeight="1" x14ac:dyDescent="0.25">
      <c r="A17" s="169">
        <v>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ht="23.25" customHeight="1" x14ac:dyDescent="0.25">
      <c r="A18" s="171" t="s">
        <v>64</v>
      </c>
      <c r="B18" s="171"/>
      <c r="C18" s="171"/>
      <c r="D18" s="171"/>
      <c r="E18" s="171"/>
      <c r="F18" s="171"/>
      <c r="G18" s="171"/>
      <c r="H18" s="171"/>
      <c r="I18" s="171"/>
      <c r="J18" s="172"/>
      <c r="K18" s="172"/>
    </row>
    <row r="19" spans="1:11" s="29" customFormat="1" ht="27" customHeight="1" x14ac:dyDescent="0.25">
      <c r="A19" s="167" t="s">
        <v>5</v>
      </c>
      <c r="B19" s="167" t="s">
        <v>37</v>
      </c>
      <c r="C19" s="167" t="s">
        <v>42</v>
      </c>
      <c r="D19" s="167" t="s">
        <v>43</v>
      </c>
      <c r="E19" s="167" t="s">
        <v>32</v>
      </c>
      <c r="F19" s="167" t="s">
        <v>33</v>
      </c>
      <c r="G19" s="167" t="s">
        <v>44</v>
      </c>
      <c r="H19" s="167" t="s">
        <v>45</v>
      </c>
      <c r="I19" s="168" t="s">
        <v>46</v>
      </c>
      <c r="J19" s="37"/>
      <c r="K19" s="38"/>
    </row>
    <row r="20" spans="1:11" ht="33.75" customHeight="1" x14ac:dyDescent="0.25">
      <c r="A20" s="39">
        <v>1</v>
      </c>
      <c r="B20" s="36"/>
      <c r="C20" s="36"/>
      <c r="D20" s="36"/>
      <c r="E20" s="36"/>
      <c r="F20" s="36"/>
      <c r="G20" s="113"/>
      <c r="H20" s="36"/>
      <c r="I20" s="175"/>
      <c r="J20" s="176"/>
      <c r="K20" s="177"/>
    </row>
    <row r="21" spans="1:11" ht="10.5" hidden="1" customHeight="1" x14ac:dyDescent="0.25">
      <c r="A21" s="169">
        <v>2</v>
      </c>
      <c r="B21" s="36"/>
      <c r="C21" s="36"/>
      <c r="D21" s="36"/>
      <c r="E21" s="36"/>
      <c r="F21" s="36"/>
      <c r="G21" s="36"/>
      <c r="H21" s="36"/>
      <c r="I21" s="36"/>
      <c r="J21" s="26"/>
      <c r="K21" s="26"/>
    </row>
    <row r="22" spans="1:11" ht="15.75" hidden="1" customHeight="1" x14ac:dyDescent="0.25">
      <c r="A22" s="169">
        <v>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idden="1" x14ac:dyDescent="0.25">
      <c r="A23" s="169">
        <v>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30" customHeight="1" x14ac:dyDescent="0.25">
      <c r="A24" s="171" t="s">
        <v>130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</row>
    <row r="25" spans="1:11" ht="28.5" customHeight="1" x14ac:dyDescent="0.25">
      <c r="A25" s="40" t="s">
        <v>5</v>
      </c>
      <c r="B25" s="40" t="s">
        <v>34</v>
      </c>
      <c r="C25" s="40" t="s">
        <v>31</v>
      </c>
      <c r="D25" s="40" t="s">
        <v>124</v>
      </c>
      <c r="E25" s="40" t="s">
        <v>49</v>
      </c>
      <c r="F25" s="40" t="s">
        <v>47</v>
      </c>
      <c r="G25" s="40" t="s">
        <v>48</v>
      </c>
      <c r="H25" s="40" t="s">
        <v>33</v>
      </c>
      <c r="I25" s="40" t="s">
        <v>50</v>
      </c>
      <c r="J25" s="40" t="s">
        <v>51</v>
      </c>
      <c r="K25" s="174"/>
    </row>
    <row r="26" spans="1:11" ht="36" customHeight="1" x14ac:dyDescent="0.25">
      <c r="A26" s="41">
        <v>1</v>
      </c>
      <c r="B26" s="42"/>
      <c r="C26" s="42"/>
      <c r="D26" s="42"/>
      <c r="E26" s="42"/>
      <c r="F26" s="42"/>
      <c r="G26" s="114"/>
      <c r="H26" s="43"/>
      <c r="I26" s="132"/>
      <c r="J26" s="34" t="s">
        <v>52</v>
      </c>
      <c r="K26" s="174"/>
    </row>
    <row r="27" spans="1:11" ht="30.75" customHeight="1" x14ac:dyDescent="0.25">
      <c r="A27" s="171" t="s">
        <v>131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</row>
    <row r="28" spans="1:11" ht="39" customHeight="1" x14ac:dyDescent="0.25">
      <c r="A28" s="40" t="s">
        <v>5</v>
      </c>
      <c r="B28" s="40" t="s">
        <v>10</v>
      </c>
      <c r="C28" s="40" t="s">
        <v>34</v>
      </c>
      <c r="D28" s="40" t="s">
        <v>31</v>
      </c>
      <c r="E28" s="40" t="s">
        <v>124</v>
      </c>
      <c r="F28" s="40" t="s">
        <v>49</v>
      </c>
      <c r="G28" s="40" t="s">
        <v>47</v>
      </c>
      <c r="H28" s="40" t="s">
        <v>48</v>
      </c>
      <c r="I28" s="40" t="s">
        <v>33</v>
      </c>
      <c r="J28" s="40" t="s">
        <v>50</v>
      </c>
      <c r="K28" s="40" t="s">
        <v>51</v>
      </c>
    </row>
    <row r="29" spans="1:11" ht="18" customHeight="1" x14ac:dyDescent="0.25">
      <c r="A29" s="169">
        <v>1</v>
      </c>
      <c r="B29" s="268"/>
      <c r="C29" s="21">
        <f>B26</f>
        <v>0</v>
      </c>
      <c r="D29" s="22">
        <f t="shared" ref="D29:I29" si="0">C26</f>
        <v>0</v>
      </c>
      <c r="E29" s="23">
        <f>D26</f>
        <v>0</v>
      </c>
      <c r="F29" s="22">
        <f t="shared" si="0"/>
        <v>0</v>
      </c>
      <c r="G29" s="22">
        <f t="shared" si="0"/>
        <v>0</v>
      </c>
      <c r="H29" s="22">
        <f t="shared" si="0"/>
        <v>0</v>
      </c>
      <c r="I29" s="24">
        <f t="shared" si="0"/>
        <v>0</v>
      </c>
      <c r="J29" s="166">
        <f>I26</f>
        <v>0</v>
      </c>
      <c r="K29" s="268"/>
    </row>
    <row r="30" spans="1:11" ht="18" customHeight="1" x14ac:dyDescent="0.25">
      <c r="A30" s="169">
        <v>2</v>
      </c>
      <c r="B30" s="44" t="s">
        <v>134</v>
      </c>
      <c r="C30" s="44"/>
      <c r="D30" s="30"/>
      <c r="E30" s="45"/>
      <c r="F30" s="36"/>
      <c r="G30" s="36"/>
      <c r="H30" s="113"/>
      <c r="I30" s="46"/>
      <c r="J30" s="115"/>
      <c r="K30" s="44" t="s">
        <v>52</v>
      </c>
    </row>
    <row r="31" spans="1:11" ht="18" customHeight="1" x14ac:dyDescent="0.25">
      <c r="A31" s="169">
        <v>3</v>
      </c>
      <c r="B31" s="44"/>
      <c r="C31" s="44"/>
      <c r="D31" s="30"/>
      <c r="E31" s="45"/>
      <c r="F31" s="36"/>
      <c r="G31" s="36"/>
      <c r="H31" s="113"/>
      <c r="I31" s="46"/>
      <c r="J31" s="115"/>
      <c r="K31" s="44"/>
    </row>
    <row r="32" spans="1:11" ht="18" customHeight="1" x14ac:dyDescent="0.25">
      <c r="A32" s="169">
        <v>4</v>
      </c>
      <c r="B32" s="44"/>
      <c r="C32" s="44"/>
      <c r="D32" s="30"/>
      <c r="E32" s="45"/>
      <c r="F32" s="36"/>
      <c r="G32" s="36"/>
      <c r="H32" s="113"/>
      <c r="I32" s="46"/>
      <c r="J32" s="115"/>
      <c r="K32" s="44"/>
    </row>
    <row r="33" spans="1:11" ht="18" customHeight="1" x14ac:dyDescent="0.25">
      <c r="A33" s="169">
        <v>5</v>
      </c>
      <c r="B33" s="44"/>
      <c r="C33" s="44"/>
      <c r="D33" s="30"/>
      <c r="E33" s="45"/>
      <c r="F33" s="36"/>
      <c r="G33" s="36"/>
      <c r="H33" s="113"/>
      <c r="I33" s="46"/>
      <c r="J33" s="115"/>
      <c r="K33" s="44"/>
    </row>
    <row r="34" spans="1:11" ht="18" customHeight="1" x14ac:dyDescent="0.25">
      <c r="A34" s="169">
        <v>6</v>
      </c>
      <c r="B34" s="44"/>
      <c r="C34" s="44"/>
      <c r="D34" s="30"/>
      <c r="E34" s="45"/>
      <c r="F34" s="36"/>
      <c r="G34" s="36"/>
      <c r="H34" s="113"/>
      <c r="I34" s="46"/>
      <c r="J34" s="115"/>
      <c r="K34" s="44"/>
    </row>
    <row r="35" spans="1:11" ht="18" customHeight="1" x14ac:dyDescent="0.25">
      <c r="A35" s="169">
        <v>7</v>
      </c>
      <c r="B35" s="44"/>
      <c r="C35" s="47"/>
      <c r="D35" s="30"/>
      <c r="E35" s="48"/>
      <c r="F35" s="49"/>
      <c r="G35" s="49"/>
      <c r="H35" s="113"/>
      <c r="I35" s="50"/>
      <c r="J35" s="115"/>
      <c r="K35" s="44"/>
    </row>
    <row r="36" spans="1:11" ht="18" customHeight="1" x14ac:dyDescent="0.25">
      <c r="A36" s="169"/>
      <c r="B36" s="44"/>
      <c r="C36" s="47"/>
      <c r="D36" s="30"/>
      <c r="E36" s="48"/>
      <c r="F36" s="49"/>
      <c r="G36" s="49"/>
      <c r="H36" s="49"/>
      <c r="I36" s="50"/>
      <c r="J36" s="115"/>
      <c r="K36" s="44"/>
    </row>
    <row r="37" spans="1:11" ht="18" customHeight="1" x14ac:dyDescent="0.25">
      <c r="A37" s="169"/>
      <c r="B37" s="44"/>
      <c r="C37" s="47"/>
      <c r="D37" s="30"/>
      <c r="E37" s="48"/>
      <c r="F37" s="49"/>
      <c r="G37" s="49"/>
      <c r="H37" s="49"/>
      <c r="I37" s="50"/>
      <c r="J37" s="115"/>
      <c r="K37" s="44"/>
    </row>
    <row r="38" spans="1:11" ht="18" customHeight="1" x14ac:dyDescent="0.25">
      <c r="A38" s="169"/>
      <c r="B38" s="44"/>
      <c r="C38" s="47"/>
      <c r="D38" s="30"/>
      <c r="E38" s="48"/>
      <c r="F38" s="49"/>
      <c r="G38" s="49"/>
      <c r="H38" s="49"/>
      <c r="I38" s="50"/>
      <c r="J38" s="115"/>
      <c r="K38" s="44"/>
    </row>
    <row r="39" spans="1:11" ht="18" customHeight="1" x14ac:dyDescent="0.25">
      <c r="A39" s="169"/>
      <c r="B39" s="44"/>
      <c r="C39" s="47"/>
      <c r="D39" s="30"/>
      <c r="E39" s="48"/>
      <c r="F39" s="49"/>
      <c r="G39" s="49"/>
      <c r="H39" s="49"/>
      <c r="I39" s="50"/>
      <c r="J39" s="115"/>
      <c r="K39" s="44"/>
    </row>
    <row r="40" spans="1:11" ht="18" customHeight="1" x14ac:dyDescent="0.25">
      <c r="A40" s="169"/>
      <c r="B40" s="44"/>
      <c r="C40" s="47"/>
      <c r="D40" s="30"/>
      <c r="E40" s="48"/>
      <c r="F40" s="49"/>
      <c r="G40" s="49"/>
      <c r="H40" s="49"/>
      <c r="I40" s="50"/>
      <c r="J40" s="115"/>
      <c r="K40" s="44"/>
    </row>
    <row r="41" spans="1:11" ht="18" customHeight="1" x14ac:dyDescent="0.25">
      <c r="A41" s="169"/>
      <c r="B41" s="44"/>
      <c r="C41" s="47"/>
      <c r="D41" s="30"/>
      <c r="E41" s="48"/>
      <c r="F41" s="49"/>
      <c r="G41" s="49"/>
      <c r="H41" s="49"/>
      <c r="I41" s="50"/>
      <c r="J41" s="115"/>
      <c r="K41" s="44"/>
    </row>
    <row r="42" spans="1:11" ht="18" customHeight="1" x14ac:dyDescent="0.25">
      <c r="A42" s="169"/>
      <c r="B42" s="44"/>
      <c r="C42" s="47"/>
      <c r="D42" s="30"/>
      <c r="E42" s="48"/>
      <c r="F42" s="49"/>
      <c r="G42" s="49"/>
      <c r="H42" s="49"/>
      <c r="I42" s="50"/>
      <c r="J42" s="115"/>
      <c r="K42" s="44"/>
    </row>
    <row r="43" spans="1:11" ht="18" customHeight="1" x14ac:dyDescent="0.25">
      <c r="A43" s="169"/>
      <c r="B43" s="44"/>
      <c r="C43" s="47"/>
      <c r="D43" s="30"/>
      <c r="E43" s="48"/>
      <c r="F43" s="49"/>
      <c r="G43" s="49"/>
      <c r="H43" s="49"/>
      <c r="I43" s="50"/>
      <c r="J43" s="115"/>
      <c r="K43" s="44"/>
    </row>
    <row r="44" spans="1:11" ht="18" customHeight="1" x14ac:dyDescent="0.25">
      <c r="A44" s="169"/>
      <c r="B44" s="44"/>
      <c r="C44" s="47"/>
      <c r="D44" s="30"/>
      <c r="E44" s="48"/>
      <c r="F44" s="49"/>
      <c r="G44" s="49"/>
      <c r="H44" s="49"/>
      <c r="I44" s="50"/>
      <c r="J44" s="115"/>
      <c r="K44" s="44"/>
    </row>
    <row r="45" spans="1:11" ht="18" customHeight="1" x14ac:dyDescent="0.25">
      <c r="A45" s="169"/>
      <c r="B45" s="44"/>
      <c r="C45" s="47"/>
      <c r="D45" s="30"/>
      <c r="E45" s="48"/>
      <c r="F45" s="49"/>
      <c r="G45" s="49"/>
      <c r="H45" s="49"/>
      <c r="I45" s="50"/>
      <c r="J45" s="115"/>
      <c r="K45" s="44"/>
    </row>
    <row r="46" spans="1:11" ht="18" customHeight="1" x14ac:dyDescent="0.25">
      <c r="A46" s="169"/>
      <c r="B46" s="44"/>
      <c r="C46" s="47"/>
      <c r="D46" s="30"/>
      <c r="E46" s="48"/>
      <c r="F46" s="49"/>
      <c r="G46" s="49"/>
      <c r="H46" s="49"/>
      <c r="I46" s="50"/>
      <c r="J46" s="115"/>
      <c r="K46" s="44"/>
    </row>
    <row r="47" spans="1:11" ht="18" customHeight="1" x14ac:dyDescent="0.25">
      <c r="A47" s="169"/>
      <c r="B47" s="44"/>
      <c r="C47" s="47"/>
      <c r="D47" s="30"/>
      <c r="E47" s="48"/>
      <c r="F47" s="49"/>
      <c r="G47" s="49"/>
      <c r="H47" s="49"/>
      <c r="I47" s="50"/>
      <c r="J47" s="115"/>
      <c r="K47" s="44"/>
    </row>
    <row r="48" spans="1:11" ht="18" customHeight="1" x14ac:dyDescent="0.25">
      <c r="A48" s="169"/>
      <c r="B48" s="44"/>
      <c r="C48" s="47"/>
      <c r="D48" s="30"/>
      <c r="E48" s="48"/>
      <c r="F48" s="49"/>
      <c r="G48" s="49"/>
      <c r="H48" s="49"/>
      <c r="I48" s="50"/>
      <c r="J48" s="115"/>
      <c r="K48" s="44"/>
    </row>
    <row r="49" spans="1:11" ht="18" customHeight="1" x14ac:dyDescent="0.25">
      <c r="A49" s="169"/>
      <c r="B49" s="44"/>
      <c r="C49" s="47"/>
      <c r="D49" s="30"/>
      <c r="E49" s="48"/>
      <c r="F49" s="49"/>
      <c r="G49" s="49"/>
      <c r="H49" s="49"/>
      <c r="I49" s="50"/>
      <c r="J49" s="115"/>
      <c r="K49" s="44"/>
    </row>
    <row r="50" spans="1:11" ht="18" customHeight="1" x14ac:dyDescent="0.25">
      <c r="A50" s="169"/>
      <c r="B50" s="44"/>
      <c r="C50" s="47"/>
      <c r="D50" s="30"/>
      <c r="E50" s="48"/>
      <c r="F50" s="49"/>
      <c r="G50" s="49"/>
      <c r="H50" s="49"/>
      <c r="I50" s="50"/>
      <c r="J50" s="115"/>
      <c r="K50" s="44"/>
    </row>
    <row r="51" spans="1:11" ht="18" customHeight="1" x14ac:dyDescent="0.25">
      <c r="A51" s="169"/>
      <c r="B51" s="44"/>
      <c r="C51" s="47"/>
      <c r="D51" s="30"/>
      <c r="E51" s="48"/>
      <c r="F51" s="49"/>
      <c r="G51" s="49"/>
      <c r="H51" s="49"/>
      <c r="I51" s="50"/>
      <c r="J51" s="115"/>
      <c r="K51" s="44"/>
    </row>
    <row r="52" spans="1:11" ht="18" customHeight="1" x14ac:dyDescent="0.25">
      <c r="A52" s="169"/>
      <c r="B52" s="44"/>
      <c r="C52" s="47"/>
      <c r="D52" s="30"/>
      <c r="E52" s="48"/>
      <c r="F52" s="49"/>
      <c r="G52" s="49"/>
      <c r="H52" s="49"/>
      <c r="I52" s="50"/>
      <c r="J52" s="115"/>
      <c r="K52" s="44"/>
    </row>
    <row r="53" spans="1:11" ht="18" customHeight="1" x14ac:dyDescent="0.25">
      <c r="A53" s="169"/>
      <c r="B53" s="44"/>
      <c r="C53" s="47"/>
      <c r="D53" s="30"/>
      <c r="E53" s="48"/>
      <c r="F53" s="49"/>
      <c r="G53" s="49"/>
      <c r="H53" s="49"/>
      <c r="I53" s="50"/>
      <c r="J53" s="115"/>
      <c r="K53" s="44"/>
    </row>
    <row r="54" spans="1:11" ht="18" customHeight="1" x14ac:dyDescent="0.25">
      <c r="A54" s="169"/>
      <c r="B54" s="44"/>
      <c r="C54" s="47"/>
      <c r="D54" s="30"/>
      <c r="E54" s="48"/>
      <c r="F54" s="49"/>
      <c r="G54" s="49"/>
      <c r="H54" s="49"/>
      <c r="I54" s="50"/>
      <c r="J54" s="115"/>
      <c r="K54" s="44"/>
    </row>
    <row r="55" spans="1:11" ht="18" customHeight="1" x14ac:dyDescent="0.25">
      <c r="A55" s="169"/>
      <c r="B55" s="44"/>
      <c r="C55" s="47"/>
      <c r="D55" s="30"/>
      <c r="E55" s="48"/>
      <c r="F55" s="49"/>
      <c r="G55" s="49"/>
      <c r="H55" s="49"/>
      <c r="I55" s="50"/>
      <c r="J55" s="115"/>
      <c r="K55" s="44"/>
    </row>
    <row r="56" spans="1:11" ht="18" customHeight="1" x14ac:dyDescent="0.25">
      <c r="A56" s="169"/>
      <c r="B56" s="44"/>
      <c r="C56" s="47"/>
      <c r="D56" s="30"/>
      <c r="E56" s="48"/>
      <c r="F56" s="49"/>
      <c r="G56" s="49"/>
      <c r="H56" s="49"/>
      <c r="I56" s="50"/>
      <c r="J56" s="115"/>
      <c r="K56" s="44"/>
    </row>
    <row r="57" spans="1:11" ht="18" customHeight="1" x14ac:dyDescent="0.25">
      <c r="A57" s="169"/>
      <c r="B57" s="44"/>
      <c r="C57" s="47"/>
      <c r="D57" s="30"/>
      <c r="E57" s="48"/>
      <c r="F57" s="49"/>
      <c r="G57" s="49"/>
      <c r="H57" s="49"/>
      <c r="I57" s="50"/>
      <c r="J57" s="115"/>
      <c r="K57" s="44"/>
    </row>
    <row r="58" spans="1:11" ht="18" customHeight="1" x14ac:dyDescent="0.25">
      <c r="A58" s="169"/>
      <c r="B58" s="44"/>
      <c r="C58" s="47"/>
      <c r="D58" s="30"/>
      <c r="E58" s="48"/>
      <c r="F58" s="49"/>
      <c r="G58" s="49"/>
      <c r="H58" s="49"/>
      <c r="I58" s="50"/>
      <c r="J58" s="115"/>
      <c r="K58" s="44"/>
    </row>
    <row r="59" spans="1:11" ht="18" customHeight="1" x14ac:dyDescent="0.25">
      <c r="A59" s="169"/>
      <c r="B59" s="44"/>
      <c r="C59" s="47"/>
      <c r="D59" s="30"/>
      <c r="E59" s="48"/>
      <c r="F59" s="49"/>
      <c r="G59" s="49"/>
      <c r="H59" s="49"/>
      <c r="I59" s="50"/>
      <c r="J59" s="115"/>
      <c r="K59" s="44"/>
    </row>
    <row r="60" spans="1:11" ht="18" customHeight="1" x14ac:dyDescent="0.25">
      <c r="A60" s="169"/>
      <c r="B60" s="44"/>
      <c r="C60" s="47"/>
      <c r="D60" s="30"/>
      <c r="E60" s="48"/>
      <c r="F60" s="49"/>
      <c r="G60" s="49"/>
      <c r="H60" s="49"/>
      <c r="I60" s="50"/>
      <c r="J60" s="115"/>
      <c r="K60" s="44"/>
    </row>
    <row r="61" spans="1:11" ht="18" customHeight="1" x14ac:dyDescent="0.25">
      <c r="A61" s="169"/>
      <c r="B61" s="44"/>
      <c r="C61" s="47"/>
      <c r="D61" s="30"/>
      <c r="E61" s="48"/>
      <c r="F61" s="49"/>
      <c r="G61" s="49"/>
      <c r="H61" s="49"/>
      <c r="I61" s="50"/>
      <c r="J61" s="115"/>
      <c r="K61" s="44"/>
    </row>
    <row r="62" spans="1:11" ht="18" customHeight="1" x14ac:dyDescent="0.25">
      <c r="A62" s="169"/>
      <c r="B62" s="44"/>
      <c r="C62" s="47"/>
      <c r="D62" s="30"/>
      <c r="E62" s="48"/>
      <c r="F62" s="49"/>
      <c r="G62" s="49"/>
      <c r="H62" s="49"/>
      <c r="I62" s="50"/>
      <c r="J62" s="115"/>
      <c r="K62" s="44"/>
    </row>
    <row r="63" spans="1:11" ht="18" customHeight="1" x14ac:dyDescent="0.25">
      <c r="A63" s="169"/>
      <c r="B63" s="44"/>
      <c r="C63" s="47"/>
      <c r="D63" s="30"/>
      <c r="E63" s="48"/>
      <c r="F63" s="49"/>
      <c r="G63" s="49"/>
      <c r="H63" s="49"/>
      <c r="I63" s="50"/>
      <c r="J63" s="115"/>
      <c r="K63" s="44"/>
    </row>
    <row r="64" spans="1:11" ht="18" customHeight="1" x14ac:dyDescent="0.25">
      <c r="A64" s="169"/>
      <c r="B64" s="44"/>
      <c r="C64" s="47"/>
      <c r="D64" s="30"/>
      <c r="E64" s="48"/>
      <c r="F64" s="49"/>
      <c r="G64" s="49"/>
      <c r="H64" s="49"/>
      <c r="I64" s="50"/>
      <c r="J64" s="115"/>
      <c r="K64" s="44"/>
    </row>
    <row r="65" spans="1:11" ht="18" customHeight="1" x14ac:dyDescent="0.25">
      <c r="A65" s="169"/>
      <c r="B65" s="44"/>
      <c r="C65" s="47"/>
      <c r="D65" s="30"/>
      <c r="E65" s="48"/>
      <c r="F65" s="49"/>
      <c r="G65" s="49"/>
      <c r="H65" s="49"/>
      <c r="I65" s="50"/>
      <c r="J65" s="115"/>
      <c r="K65" s="44"/>
    </row>
    <row r="66" spans="1:11" ht="18" customHeight="1" x14ac:dyDescent="0.25">
      <c r="A66" s="169"/>
      <c r="B66" s="44"/>
      <c r="C66" s="47"/>
      <c r="D66" s="30"/>
      <c r="E66" s="48"/>
      <c r="F66" s="49"/>
      <c r="G66" s="49"/>
      <c r="H66" s="49"/>
      <c r="I66" s="50"/>
      <c r="J66" s="115"/>
      <c r="K66" s="44"/>
    </row>
    <row r="67" spans="1:11" ht="18" customHeight="1" x14ac:dyDescent="0.25">
      <c r="A67" s="169"/>
      <c r="B67" s="44"/>
      <c r="C67" s="47"/>
      <c r="D67" s="30"/>
      <c r="E67" s="48"/>
      <c r="F67" s="49"/>
      <c r="G67" s="49"/>
      <c r="H67" s="49"/>
      <c r="I67" s="50"/>
      <c r="J67" s="115"/>
      <c r="K67" s="44"/>
    </row>
    <row r="68" spans="1:11" ht="18" customHeight="1" x14ac:dyDescent="0.25">
      <c r="A68" s="169"/>
      <c r="B68" s="44"/>
      <c r="C68" s="47"/>
      <c r="D68" s="30"/>
      <c r="E68" s="48"/>
      <c r="F68" s="49"/>
      <c r="G68" s="49"/>
      <c r="H68" s="49"/>
      <c r="I68" s="50"/>
      <c r="J68" s="115"/>
      <c r="K68" s="44"/>
    </row>
    <row r="69" spans="1:11" x14ac:dyDescent="0.25">
      <c r="A69" s="169"/>
      <c r="B69" s="44"/>
      <c r="C69" s="47"/>
      <c r="D69" s="30"/>
      <c r="E69" s="48"/>
      <c r="F69" s="49"/>
      <c r="G69" s="49"/>
      <c r="H69" s="49"/>
      <c r="I69" s="50"/>
      <c r="J69" s="115"/>
      <c r="K69" s="44"/>
    </row>
    <row r="70" spans="1:11" x14ac:dyDescent="0.25">
      <c r="A70" s="169"/>
      <c r="B70" s="44"/>
      <c r="C70" s="47"/>
      <c r="D70" s="30"/>
      <c r="E70" s="48"/>
      <c r="F70" s="49"/>
      <c r="G70" s="49"/>
      <c r="H70" s="49"/>
      <c r="I70" s="50"/>
      <c r="J70" s="115"/>
      <c r="K70" s="44"/>
    </row>
    <row r="71" spans="1:11" x14ac:dyDescent="0.25">
      <c r="A71" s="169"/>
      <c r="B71" s="44"/>
      <c r="C71" s="47"/>
      <c r="D71" s="30"/>
      <c r="E71" s="48"/>
      <c r="F71" s="49"/>
      <c r="G71" s="49"/>
      <c r="H71" s="49"/>
      <c r="I71" s="50"/>
      <c r="J71" s="115"/>
      <c r="K71" s="44"/>
    </row>
    <row r="72" spans="1:11" x14ac:dyDescent="0.25">
      <c r="A72" s="169"/>
      <c r="B72" s="44"/>
      <c r="C72" s="47"/>
      <c r="D72" s="30"/>
      <c r="E72" s="48"/>
      <c r="F72" s="49"/>
      <c r="G72" s="49"/>
      <c r="H72" s="49"/>
      <c r="I72" s="50"/>
      <c r="J72" s="115"/>
      <c r="K72" s="44"/>
    </row>
    <row r="73" spans="1:11" x14ac:dyDescent="0.25">
      <c r="A73" s="169"/>
      <c r="B73" s="44"/>
      <c r="C73" s="47"/>
      <c r="D73" s="30"/>
      <c r="E73" s="48"/>
      <c r="F73" s="49"/>
      <c r="G73" s="49"/>
      <c r="H73" s="49"/>
      <c r="I73" s="50"/>
      <c r="J73" s="115"/>
      <c r="K73" s="44"/>
    </row>
    <row r="74" spans="1:11" x14ac:dyDescent="0.25">
      <c r="A74" s="169"/>
      <c r="B74" s="44"/>
      <c r="C74" s="47"/>
      <c r="D74" s="30"/>
      <c r="E74" s="48"/>
      <c r="F74" s="49"/>
      <c r="G74" s="49"/>
      <c r="H74" s="49"/>
      <c r="I74" s="50"/>
      <c r="J74" s="115"/>
      <c r="K74" s="44"/>
    </row>
    <row r="75" spans="1:11" x14ac:dyDescent="0.25">
      <c r="A75" s="169"/>
      <c r="B75" s="44"/>
      <c r="C75" s="47"/>
      <c r="D75" s="30"/>
      <c r="E75" s="48"/>
      <c r="F75" s="49"/>
      <c r="G75" s="49"/>
      <c r="H75" s="49"/>
      <c r="I75" s="50"/>
      <c r="J75" s="115"/>
      <c r="K75" s="44"/>
    </row>
    <row r="76" spans="1:11" x14ac:dyDescent="0.25">
      <c r="A76" s="169"/>
      <c r="B76" s="44"/>
      <c r="C76" s="47"/>
      <c r="D76" s="30"/>
      <c r="E76" s="48"/>
      <c r="F76" s="49"/>
      <c r="G76" s="49"/>
      <c r="H76" s="49"/>
      <c r="I76" s="50"/>
      <c r="J76" s="115"/>
      <c r="K76" s="44"/>
    </row>
    <row r="77" spans="1:11" x14ac:dyDescent="0.25">
      <c r="A77" s="169"/>
      <c r="B77" s="44"/>
      <c r="C77" s="47"/>
      <c r="D77" s="30"/>
      <c r="E77" s="48"/>
      <c r="F77" s="49"/>
      <c r="G77" s="49"/>
      <c r="H77" s="49"/>
      <c r="I77" s="50"/>
      <c r="J77" s="115"/>
      <c r="K77" s="44"/>
    </row>
    <row r="78" spans="1:11" x14ac:dyDescent="0.25">
      <c r="A78" s="169"/>
      <c r="B78" s="44"/>
      <c r="C78" s="47"/>
      <c r="D78" s="36"/>
      <c r="E78" s="48"/>
      <c r="F78" s="49"/>
      <c r="G78" s="49"/>
      <c r="H78" s="49"/>
      <c r="I78" s="50"/>
      <c r="J78" s="115"/>
      <c r="K78" s="44"/>
    </row>
    <row r="79" spans="1:11" x14ac:dyDescent="0.25">
      <c r="B79" s="52"/>
      <c r="C79" s="52"/>
    </row>
  </sheetData>
  <sheetProtection algorithmName="SHA-512" hashValue="xMlIw1HcQ7RSA4pepGnXxG9G2iRF8D/oBBidCLcdYKwTJDREs1ko3vXLot0X+VEQfhCKAwaNXcOSHMuLcQjPNA==" saltValue="mtDHHsV2f6McgO6Fo2La4g==" spinCount="100000" sheet="1" scenarios="1" formatCells="0" formatColumns="0" formatRows="0"/>
  <protectedRanges>
    <protectedRange sqref="A19:XFD24" name="Rango1"/>
  </protectedRanges>
  <mergeCells count="32">
    <mergeCell ref="A11:F11"/>
    <mergeCell ref="G11:K11"/>
    <mergeCell ref="A6:B6"/>
    <mergeCell ref="A7:B7"/>
    <mergeCell ref="A10:B10"/>
    <mergeCell ref="C10:K10"/>
    <mergeCell ref="H6:I6"/>
    <mergeCell ref="H7:I7"/>
    <mergeCell ref="G6:G7"/>
    <mergeCell ref="K6:K7"/>
    <mergeCell ref="J1:K1"/>
    <mergeCell ref="J2:K2"/>
    <mergeCell ref="H4:J4"/>
    <mergeCell ref="A5:K5"/>
    <mergeCell ref="D4:E4"/>
    <mergeCell ref="A3:K3"/>
    <mergeCell ref="D1:I1"/>
    <mergeCell ref="D2:I2"/>
    <mergeCell ref="A4:C4"/>
    <mergeCell ref="A1:C2"/>
    <mergeCell ref="A18:K18"/>
    <mergeCell ref="A24:K24"/>
    <mergeCell ref="A27:K27"/>
    <mergeCell ref="B17:F17"/>
    <mergeCell ref="G12:K17"/>
    <mergeCell ref="K25:K26"/>
    <mergeCell ref="B12:F12"/>
    <mergeCell ref="B13:F13"/>
    <mergeCell ref="B14:F14"/>
    <mergeCell ref="B15:F15"/>
    <mergeCell ref="B16:F16"/>
    <mergeCell ref="I20:K20"/>
  </mergeCells>
  <pageMargins left="0.7" right="0.7" top="0.75" bottom="0.75" header="0.3" footer="0.3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9525</xdr:rowOff>
                  </from>
                  <to>
                    <xdr:col>5</xdr:col>
                    <xdr:colOff>1676400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6</xdr:col>
                    <xdr:colOff>190500</xdr:colOff>
                    <xdr:row>3</xdr:row>
                    <xdr:rowOff>47625</xdr:rowOff>
                  </from>
                  <to>
                    <xdr:col>6</xdr:col>
                    <xdr:colOff>1276350</xdr:colOff>
                    <xdr:row>3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Códigos!$G$3:$G$4</xm:f>
          </x14:formula1>
          <xm:sqref>J26 K29:K78</xm:sqref>
        </x14:dataValidation>
        <x14:dataValidation type="list" allowBlank="1" showInputMessage="1" showErrorMessage="1">
          <x14:formula1>
            <xm:f>Códigos!$H$3:$H$6</xm:f>
          </x14:formula1>
          <xm:sqref>K4</xm:sqref>
        </x14:dataValidation>
        <x14:dataValidation type="list" allowBlank="1" showInputMessage="1" showErrorMessage="1">
          <x14:formula1>
            <xm:f>Códigos!$A$3:$A$9</xm:f>
          </x14:formula1>
          <xm:sqref>C7</xm:sqref>
        </x14:dataValidation>
        <x14:dataValidation type="list" allowBlank="1" showInputMessage="1" showErrorMessage="1">
          <x14:formula1>
            <xm:f>Códigos!$B$3:$B$6</xm:f>
          </x14:formula1>
          <xm:sqref>D7</xm:sqref>
        </x14:dataValidation>
        <x14:dataValidation type="list" allowBlank="1" showInputMessage="1" showErrorMessage="1">
          <x14:formula1>
            <xm:f>Códigos!$C$3:$C$29</xm:f>
          </x14:formula1>
          <xm:sqref>H20 E7</xm:sqref>
        </x14:dataValidation>
        <x14:dataValidation type="list" allowBlank="1" showInputMessage="1" showErrorMessage="1">
          <x14:formula1>
            <xm:f>Códigos!$D$3:$D$19</xm:f>
          </x14:formula1>
          <xm:sqref>C9:K9</xm:sqref>
        </x14:dataValidation>
        <x14:dataValidation type="list" allowBlank="1" showInputMessage="1" showErrorMessage="1">
          <x14:formula1>
            <xm:f>Códigos!$F$3:$F$5</xm:f>
          </x14:formula1>
          <xm:sqref>C26 D30:D78</xm:sqref>
        </x14:dataValidation>
        <x14:dataValidation type="list" allowBlank="1" showInputMessage="1" showErrorMessage="1">
          <x14:formula1>
            <xm:f>Códigos!$E$3:$E$5</xm:f>
          </x14:formula1>
          <xm:sqref>B29:B78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B34"/>
  <sheetViews>
    <sheetView zoomScale="85" zoomScaleNormal="85" workbookViewId="0">
      <pane ySplit="4" topLeftCell="A5" activePane="bottomLeft" state="frozen"/>
      <selection pane="bottomLeft" activeCell="E21" sqref="E21"/>
    </sheetView>
  </sheetViews>
  <sheetFormatPr baseColWidth="10" defaultRowHeight="12.75" x14ac:dyDescent="0.25"/>
  <cols>
    <col min="1" max="1" width="4.28515625" style="25" customWidth="1"/>
    <col min="2" max="2" width="26.42578125" style="25" customWidth="1"/>
    <col min="3" max="3" width="29.42578125" style="25" customWidth="1"/>
    <col min="4" max="4" width="13.140625" style="25" customWidth="1"/>
    <col min="5" max="5" width="35.5703125" style="25" customWidth="1"/>
    <col min="6" max="6" width="21.28515625" style="25" customWidth="1"/>
    <col min="7" max="7" width="24" style="70" hidden="1" customWidth="1"/>
    <col min="8" max="9" width="3.28515625" style="25" hidden="1" customWidth="1"/>
    <col min="10" max="49" width="3.28515625" style="25" customWidth="1"/>
    <col min="50" max="51" width="3.28515625" style="25" hidden="1" customWidth="1"/>
    <col min="52" max="52" width="11.5703125" style="120" customWidth="1"/>
    <col min="53" max="53" width="12.42578125" style="120" customWidth="1"/>
    <col min="54" max="54" width="15.85546875" style="25" customWidth="1"/>
    <col min="55" max="16384" width="11.42578125" style="25"/>
  </cols>
  <sheetData>
    <row r="1" spans="1:54" ht="24.75" customHeight="1" x14ac:dyDescent="0.25">
      <c r="A1" s="210"/>
      <c r="B1" s="210"/>
      <c r="C1" s="211"/>
      <c r="D1" s="214" t="s">
        <v>0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6" t="s">
        <v>249</v>
      </c>
      <c r="AS1" s="216"/>
      <c r="AT1" s="216"/>
      <c r="AU1" s="216"/>
      <c r="AV1" s="216"/>
      <c r="AW1" s="216"/>
      <c r="AX1" s="216"/>
      <c r="AY1" s="216"/>
      <c r="AZ1" s="216"/>
      <c r="BA1" s="216"/>
      <c r="BB1" s="216"/>
    </row>
    <row r="2" spans="1:54" ht="36" customHeight="1" x14ac:dyDescent="0.25">
      <c r="A2" s="210"/>
      <c r="B2" s="210"/>
      <c r="C2" s="211"/>
      <c r="D2" s="215" t="s">
        <v>248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7" t="s">
        <v>1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</row>
    <row r="3" spans="1:54" s="120" customFormat="1" ht="25.5" customHeight="1" x14ac:dyDescent="0.25">
      <c r="A3" s="214" t="s">
        <v>5</v>
      </c>
      <c r="B3" s="212" t="s">
        <v>225</v>
      </c>
      <c r="C3" s="212" t="s">
        <v>221</v>
      </c>
      <c r="D3" s="212" t="s">
        <v>2</v>
      </c>
      <c r="E3" s="212" t="s">
        <v>222</v>
      </c>
      <c r="F3" s="218" t="s">
        <v>6</v>
      </c>
      <c r="G3" s="226" t="s">
        <v>136</v>
      </c>
      <c r="H3" s="228" t="s">
        <v>3</v>
      </c>
      <c r="I3" s="229"/>
      <c r="J3" s="214" t="s">
        <v>179</v>
      </c>
      <c r="K3" s="214"/>
      <c r="L3" s="214"/>
      <c r="M3" s="214"/>
      <c r="N3" s="214" t="s">
        <v>180</v>
      </c>
      <c r="O3" s="214"/>
      <c r="P3" s="214"/>
      <c r="Q3" s="214"/>
      <c r="R3" s="214" t="s">
        <v>181</v>
      </c>
      <c r="S3" s="214"/>
      <c r="T3" s="214"/>
      <c r="U3" s="214"/>
      <c r="V3" s="214" t="s">
        <v>182</v>
      </c>
      <c r="W3" s="214"/>
      <c r="X3" s="214"/>
      <c r="Y3" s="214"/>
      <c r="Z3" s="214" t="s">
        <v>183</v>
      </c>
      <c r="AA3" s="214"/>
      <c r="AB3" s="214"/>
      <c r="AC3" s="214"/>
      <c r="AD3" s="214" t="s">
        <v>184</v>
      </c>
      <c r="AE3" s="214"/>
      <c r="AF3" s="214"/>
      <c r="AG3" s="214"/>
      <c r="AH3" s="214" t="s">
        <v>185</v>
      </c>
      <c r="AI3" s="214"/>
      <c r="AJ3" s="214"/>
      <c r="AK3" s="214"/>
      <c r="AL3" s="214" t="s">
        <v>186</v>
      </c>
      <c r="AM3" s="214"/>
      <c r="AN3" s="214"/>
      <c r="AO3" s="214"/>
      <c r="AP3" s="214" t="s">
        <v>187</v>
      </c>
      <c r="AQ3" s="214"/>
      <c r="AR3" s="214"/>
      <c r="AS3" s="214"/>
      <c r="AT3" s="214" t="s">
        <v>188</v>
      </c>
      <c r="AU3" s="214"/>
      <c r="AV3" s="214"/>
      <c r="AW3" s="214"/>
      <c r="AX3" s="214" t="s">
        <v>4</v>
      </c>
      <c r="AY3" s="214"/>
      <c r="AZ3" s="208" t="s">
        <v>141</v>
      </c>
      <c r="BA3" s="209"/>
      <c r="BB3" s="223" t="s">
        <v>144</v>
      </c>
    </row>
    <row r="4" spans="1:54" ht="24.75" customHeight="1" x14ac:dyDescent="0.25">
      <c r="A4" s="230"/>
      <c r="B4" s="213"/>
      <c r="C4" s="213"/>
      <c r="D4" s="213"/>
      <c r="E4" s="213"/>
      <c r="F4" s="219"/>
      <c r="G4" s="227"/>
      <c r="H4" s="123">
        <v>1</v>
      </c>
      <c r="I4" s="123">
        <v>2</v>
      </c>
      <c r="J4" s="123">
        <v>1</v>
      </c>
      <c r="K4" s="123">
        <v>2</v>
      </c>
      <c r="L4" s="123">
        <v>3</v>
      </c>
      <c r="M4" s="123">
        <v>4</v>
      </c>
      <c r="N4" s="123">
        <v>1</v>
      </c>
      <c r="O4" s="123">
        <v>2</v>
      </c>
      <c r="P4" s="123">
        <v>3</v>
      </c>
      <c r="Q4" s="123">
        <v>4</v>
      </c>
      <c r="R4" s="123">
        <v>1</v>
      </c>
      <c r="S4" s="123">
        <v>2</v>
      </c>
      <c r="T4" s="123">
        <v>3</v>
      </c>
      <c r="U4" s="123">
        <v>4</v>
      </c>
      <c r="V4" s="123">
        <v>1</v>
      </c>
      <c r="W4" s="123">
        <v>2</v>
      </c>
      <c r="X4" s="123">
        <v>3</v>
      </c>
      <c r="Y4" s="123">
        <v>4</v>
      </c>
      <c r="Z4" s="123">
        <v>1</v>
      </c>
      <c r="AA4" s="123">
        <v>2</v>
      </c>
      <c r="AB4" s="123">
        <v>3</v>
      </c>
      <c r="AC4" s="123">
        <v>4</v>
      </c>
      <c r="AD4" s="123">
        <v>1</v>
      </c>
      <c r="AE4" s="123">
        <v>2</v>
      </c>
      <c r="AF4" s="123">
        <v>3</v>
      </c>
      <c r="AG4" s="123">
        <v>4</v>
      </c>
      <c r="AH4" s="123">
        <v>1</v>
      </c>
      <c r="AI4" s="123">
        <v>2</v>
      </c>
      <c r="AJ4" s="123">
        <v>3</v>
      </c>
      <c r="AK4" s="123">
        <v>4</v>
      </c>
      <c r="AL4" s="123">
        <v>1</v>
      </c>
      <c r="AM4" s="123">
        <v>2</v>
      </c>
      <c r="AN4" s="123">
        <v>3</v>
      </c>
      <c r="AO4" s="123">
        <v>4</v>
      </c>
      <c r="AP4" s="123">
        <v>1</v>
      </c>
      <c r="AQ4" s="123">
        <v>2</v>
      </c>
      <c r="AR4" s="123">
        <v>3</v>
      </c>
      <c r="AS4" s="123">
        <v>4</v>
      </c>
      <c r="AT4" s="123">
        <v>1</v>
      </c>
      <c r="AU4" s="123">
        <v>2</v>
      </c>
      <c r="AV4" s="123">
        <v>3</v>
      </c>
      <c r="AW4" s="123">
        <v>4</v>
      </c>
      <c r="AX4" s="123">
        <v>1</v>
      </c>
      <c r="AY4" s="123">
        <v>2</v>
      </c>
      <c r="AZ4" s="53" t="s">
        <v>154</v>
      </c>
      <c r="BA4" s="53" t="s">
        <v>155</v>
      </c>
      <c r="BB4" s="223"/>
    </row>
    <row r="5" spans="1:54" ht="24" customHeight="1" x14ac:dyDescent="0.25">
      <c r="A5" s="225" t="s">
        <v>165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</row>
    <row r="6" spans="1:54" ht="41.25" customHeight="1" x14ac:dyDescent="0.25">
      <c r="A6" s="122">
        <v>1</v>
      </c>
      <c r="B6" s="54" t="s">
        <v>140</v>
      </c>
      <c r="C6" s="54" t="s">
        <v>166</v>
      </c>
      <c r="D6" s="55" t="s">
        <v>257</v>
      </c>
      <c r="E6" s="56" t="s">
        <v>169</v>
      </c>
      <c r="F6" s="56" t="s">
        <v>168</v>
      </c>
      <c r="G6" s="57" t="s">
        <v>135</v>
      </c>
      <c r="H6" s="58"/>
      <c r="I6" s="58"/>
      <c r="J6" s="62"/>
      <c r="K6" s="62"/>
      <c r="L6" s="62"/>
      <c r="M6" s="269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58"/>
      <c r="AY6" s="58"/>
      <c r="AZ6" s="122"/>
      <c r="BA6" s="122"/>
      <c r="BB6" s="224">
        <f>COUNTIF((AZ6:BA17),"SÍ")/(COUNTA(C6:C17)*2)</f>
        <v>0</v>
      </c>
    </row>
    <row r="7" spans="1:54" ht="39" customHeight="1" x14ac:dyDescent="0.25">
      <c r="A7" s="59">
        <v>2</v>
      </c>
      <c r="B7" s="60" t="s">
        <v>137</v>
      </c>
      <c r="C7" s="60" t="s">
        <v>254</v>
      </c>
      <c r="D7" s="55" t="s">
        <v>260</v>
      </c>
      <c r="E7" s="55" t="s">
        <v>167</v>
      </c>
      <c r="F7" s="55" t="s">
        <v>172</v>
      </c>
      <c r="G7" s="61" t="s">
        <v>135</v>
      </c>
      <c r="H7" s="58"/>
      <c r="I7" s="58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58"/>
      <c r="AY7" s="58"/>
      <c r="AZ7" s="122"/>
      <c r="BA7" s="122"/>
      <c r="BB7" s="224"/>
    </row>
    <row r="8" spans="1:54" ht="25.5" x14ac:dyDescent="0.25">
      <c r="A8" s="59">
        <v>3</v>
      </c>
      <c r="B8" s="60" t="s">
        <v>138</v>
      </c>
      <c r="C8" s="60" t="s">
        <v>255</v>
      </c>
      <c r="D8" s="55" t="s">
        <v>261</v>
      </c>
      <c r="E8" s="60" t="s">
        <v>167</v>
      </c>
      <c r="F8" s="60" t="s">
        <v>173</v>
      </c>
      <c r="G8" s="61" t="s">
        <v>135</v>
      </c>
      <c r="H8" s="58"/>
      <c r="I8" s="58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58"/>
      <c r="AY8" s="58"/>
      <c r="AZ8" s="122"/>
      <c r="BA8" s="122"/>
      <c r="BB8" s="224"/>
    </row>
    <row r="9" spans="1:54" ht="25.5" x14ac:dyDescent="0.25">
      <c r="A9" s="59">
        <v>4</v>
      </c>
      <c r="B9" s="60" t="s">
        <v>139</v>
      </c>
      <c r="C9" s="60" t="s">
        <v>256</v>
      </c>
      <c r="D9" s="55" t="s">
        <v>261</v>
      </c>
      <c r="E9" s="60" t="s">
        <v>167</v>
      </c>
      <c r="F9" s="60" t="s">
        <v>174</v>
      </c>
      <c r="G9" s="61" t="s">
        <v>135</v>
      </c>
      <c r="H9" s="58"/>
      <c r="I9" s="58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58"/>
      <c r="AY9" s="58"/>
      <c r="AZ9" s="122"/>
      <c r="BA9" s="122"/>
      <c r="BB9" s="224"/>
    </row>
    <row r="10" spans="1:54" x14ac:dyDescent="0.25">
      <c r="A10" s="59"/>
      <c r="B10" s="60"/>
      <c r="C10" s="60"/>
      <c r="D10" s="55"/>
      <c r="E10" s="60"/>
      <c r="F10" s="60"/>
      <c r="G10" s="61" t="s">
        <v>135</v>
      </c>
      <c r="H10" s="58"/>
      <c r="I10" s="58"/>
      <c r="J10" s="58"/>
      <c r="K10" s="58"/>
      <c r="L10" s="58"/>
      <c r="M10" s="58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58"/>
      <c r="AT10" s="58"/>
      <c r="AU10" s="58"/>
      <c r="AV10" s="58"/>
      <c r="AW10" s="58"/>
      <c r="AX10" s="58"/>
      <c r="AY10" s="58"/>
      <c r="AZ10" s="122"/>
      <c r="BA10" s="122"/>
      <c r="BB10" s="224"/>
    </row>
    <row r="11" spans="1:54" x14ac:dyDescent="0.25">
      <c r="A11" s="59"/>
      <c r="B11" s="60"/>
      <c r="C11" s="60"/>
      <c r="D11" s="55"/>
      <c r="E11" s="60"/>
      <c r="F11" s="60"/>
      <c r="G11" s="61" t="s">
        <v>135</v>
      </c>
      <c r="H11" s="58"/>
      <c r="I11" s="58"/>
      <c r="J11" s="58"/>
      <c r="K11" s="58"/>
      <c r="L11" s="58"/>
      <c r="M11" s="58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58"/>
      <c r="AT11" s="58"/>
      <c r="AU11" s="58"/>
      <c r="AV11" s="58"/>
      <c r="AW11" s="58"/>
      <c r="AX11" s="58"/>
      <c r="AY11" s="58"/>
      <c r="AZ11" s="122"/>
      <c r="BA11" s="122"/>
      <c r="BB11" s="224"/>
    </row>
    <row r="12" spans="1:54" x14ac:dyDescent="0.25">
      <c r="A12" s="59"/>
      <c r="B12" s="60"/>
      <c r="C12" s="60"/>
      <c r="D12" s="55"/>
      <c r="E12" s="60"/>
      <c r="F12" s="60"/>
      <c r="G12" s="61" t="s">
        <v>135</v>
      </c>
      <c r="H12" s="58"/>
      <c r="I12" s="58"/>
      <c r="J12" s="58"/>
      <c r="K12" s="58"/>
      <c r="L12" s="58"/>
      <c r="M12" s="58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58"/>
      <c r="AT12" s="58"/>
      <c r="AU12" s="58"/>
      <c r="AV12" s="58"/>
      <c r="AW12" s="58"/>
      <c r="AX12" s="58"/>
      <c r="AY12" s="58"/>
      <c r="AZ12" s="122"/>
      <c r="BA12" s="122"/>
      <c r="BB12" s="224"/>
    </row>
    <row r="13" spans="1:54" x14ac:dyDescent="0.25">
      <c r="A13" s="59"/>
      <c r="B13" s="60"/>
      <c r="C13" s="60"/>
      <c r="D13" s="55"/>
      <c r="E13" s="60"/>
      <c r="F13" s="60"/>
      <c r="G13" s="61" t="s">
        <v>135</v>
      </c>
      <c r="H13" s="58"/>
      <c r="I13" s="58"/>
      <c r="J13" s="58"/>
      <c r="K13" s="58"/>
      <c r="L13" s="58"/>
      <c r="M13" s="58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58"/>
      <c r="AT13" s="58"/>
      <c r="AU13" s="58"/>
      <c r="AV13" s="58"/>
      <c r="AW13" s="58"/>
      <c r="AX13" s="58"/>
      <c r="AY13" s="58"/>
      <c r="AZ13" s="122"/>
      <c r="BA13" s="122"/>
      <c r="BB13" s="224"/>
    </row>
    <row r="14" spans="1:54" x14ac:dyDescent="0.25">
      <c r="A14" s="122"/>
      <c r="B14" s="60"/>
      <c r="C14" s="58"/>
      <c r="D14" s="58"/>
      <c r="E14" s="58"/>
      <c r="F14" s="58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122"/>
      <c r="BA14" s="122"/>
      <c r="BB14" s="224"/>
    </row>
    <row r="15" spans="1:54" x14ac:dyDescent="0.25">
      <c r="A15" s="122"/>
      <c r="B15" s="58"/>
      <c r="C15" s="58"/>
      <c r="D15" s="58"/>
      <c r="E15" s="58"/>
      <c r="F15" s="58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122"/>
      <c r="BA15" s="122"/>
      <c r="BB15" s="224"/>
    </row>
    <row r="16" spans="1:54" x14ac:dyDescent="0.25">
      <c r="A16" s="122"/>
      <c r="B16" s="58"/>
      <c r="C16" s="58"/>
      <c r="D16" s="58"/>
      <c r="E16" s="58"/>
      <c r="F16" s="58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122"/>
      <c r="BA16" s="122"/>
      <c r="BB16" s="224"/>
    </row>
    <row r="17" spans="1:54" x14ac:dyDescent="0.25">
      <c r="A17" s="122"/>
      <c r="B17" s="58"/>
      <c r="C17" s="58"/>
      <c r="D17" s="58"/>
      <c r="E17" s="58"/>
      <c r="F17" s="58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122"/>
      <c r="BA17" s="122"/>
      <c r="BB17" s="224"/>
    </row>
    <row r="18" spans="1:54" ht="36" customHeight="1" x14ac:dyDescent="0.25">
      <c r="A18" s="63" t="s">
        <v>7</v>
      </c>
      <c r="B18" s="63"/>
      <c r="C18" s="63"/>
      <c r="D18" s="63"/>
      <c r="E18" s="74"/>
      <c r="F18" s="63"/>
      <c r="G18" s="64"/>
      <c r="H18" s="63"/>
      <c r="I18" s="63"/>
      <c r="J18" s="203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5"/>
      <c r="AX18" s="63"/>
      <c r="AY18" s="63"/>
      <c r="AZ18" s="208" t="s">
        <v>161</v>
      </c>
      <c r="BA18" s="209"/>
      <c r="BB18" s="65"/>
    </row>
    <row r="19" spans="1:54" ht="38.25" customHeight="1" x14ac:dyDescent="0.25">
      <c r="A19" s="66">
        <v>1</v>
      </c>
      <c r="B19" s="54" t="s">
        <v>143</v>
      </c>
      <c r="C19" s="54" t="s">
        <v>171</v>
      </c>
      <c r="D19" s="54" t="s">
        <v>228</v>
      </c>
      <c r="E19" s="56" t="s">
        <v>170</v>
      </c>
      <c r="F19" s="56" t="s">
        <v>168</v>
      </c>
      <c r="G19" s="57" t="s">
        <v>135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58"/>
      <c r="AV19" s="58"/>
      <c r="AW19" s="58"/>
      <c r="AX19" s="58"/>
      <c r="AY19" s="58"/>
      <c r="AZ19" s="206"/>
      <c r="BA19" s="207"/>
      <c r="BB19" s="231">
        <f>COUNTIF((AZ19:BA27),"FINALIZADO")/(COUNTA(C19:C27))</f>
        <v>0</v>
      </c>
    </row>
    <row r="20" spans="1:54" ht="17.25" customHeight="1" x14ac:dyDescent="0.25">
      <c r="A20" s="119">
        <v>2</v>
      </c>
      <c r="B20" s="67"/>
      <c r="C20" s="60"/>
      <c r="D20" s="82" t="s">
        <v>258</v>
      </c>
      <c r="E20" s="60"/>
      <c r="F20" s="60" t="s">
        <v>175</v>
      </c>
      <c r="G20" s="61" t="s">
        <v>135</v>
      </c>
      <c r="H20" s="58"/>
      <c r="I20" s="58"/>
      <c r="J20" s="58"/>
      <c r="K20" s="58"/>
      <c r="L20" s="58"/>
      <c r="M20" s="58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58"/>
      <c r="AU20" s="58"/>
      <c r="AV20" s="58"/>
      <c r="AW20" s="58"/>
      <c r="AX20" s="58"/>
      <c r="AY20" s="58"/>
      <c r="AZ20" s="206"/>
      <c r="BA20" s="207"/>
      <c r="BB20" s="232"/>
    </row>
    <row r="21" spans="1:54" ht="38.25" customHeight="1" x14ac:dyDescent="0.25">
      <c r="A21" s="119">
        <v>3</v>
      </c>
      <c r="B21" s="81"/>
      <c r="C21" s="55"/>
      <c r="D21" s="83" t="s">
        <v>258</v>
      </c>
      <c r="E21" s="55"/>
      <c r="F21" s="60" t="s">
        <v>252</v>
      </c>
      <c r="G21" s="61" t="s">
        <v>135</v>
      </c>
      <c r="H21" s="58"/>
      <c r="I21" s="58"/>
      <c r="J21" s="58"/>
      <c r="K21" s="58"/>
      <c r="L21" s="58"/>
      <c r="M21" s="58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58"/>
      <c r="AU21" s="58"/>
      <c r="AV21" s="58"/>
      <c r="AW21" s="58"/>
      <c r="AX21" s="58"/>
      <c r="AY21" s="58"/>
      <c r="AZ21" s="206"/>
      <c r="BA21" s="207"/>
      <c r="BB21" s="232"/>
    </row>
    <row r="22" spans="1:54" x14ac:dyDescent="0.25">
      <c r="A22" s="119">
        <v>4</v>
      </c>
      <c r="B22" s="67"/>
      <c r="C22" s="60"/>
      <c r="D22" s="60"/>
      <c r="E22" s="60"/>
      <c r="F22" s="60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206"/>
      <c r="BA22" s="207"/>
      <c r="BB22" s="232"/>
    </row>
    <row r="23" spans="1:54" x14ac:dyDescent="0.25">
      <c r="A23" s="119">
        <v>5</v>
      </c>
      <c r="B23" s="67"/>
      <c r="C23" s="58"/>
      <c r="D23" s="58"/>
      <c r="E23" s="60"/>
      <c r="F23" s="58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206"/>
      <c r="BA23" s="207"/>
      <c r="BB23" s="232"/>
    </row>
    <row r="24" spans="1:54" x14ac:dyDescent="0.25">
      <c r="A24" s="119">
        <v>6</v>
      </c>
      <c r="B24" s="67"/>
      <c r="C24" s="58"/>
      <c r="D24" s="58"/>
      <c r="E24" s="60"/>
      <c r="F24" s="58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206"/>
      <c r="BA24" s="207"/>
      <c r="BB24" s="232"/>
    </row>
    <row r="25" spans="1:54" hidden="1" x14ac:dyDescent="0.25">
      <c r="A25" s="119">
        <v>7</v>
      </c>
      <c r="B25" s="67"/>
      <c r="C25" s="58"/>
      <c r="D25" s="58"/>
      <c r="E25" s="60"/>
      <c r="F25" s="58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06"/>
      <c r="BA25" s="207"/>
      <c r="BB25" s="232"/>
    </row>
    <row r="26" spans="1:54" hidden="1" x14ac:dyDescent="0.25">
      <c r="A26" s="119">
        <v>8</v>
      </c>
      <c r="B26" s="67"/>
      <c r="C26" s="58"/>
      <c r="D26" s="58"/>
      <c r="E26" s="60"/>
      <c r="F26" s="58"/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206"/>
      <c r="BA26" s="207"/>
      <c r="BB26" s="232"/>
    </row>
    <row r="27" spans="1:54" hidden="1" x14ac:dyDescent="0.25">
      <c r="A27" s="122">
        <v>9</v>
      </c>
      <c r="B27" s="67"/>
      <c r="C27" s="58"/>
      <c r="D27" s="58"/>
      <c r="E27" s="60"/>
      <c r="F27" s="58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06"/>
      <c r="BA27" s="207"/>
      <c r="BB27" s="232"/>
    </row>
    <row r="28" spans="1:54" ht="15.75" customHeight="1" x14ac:dyDescent="0.25">
      <c r="A28" s="220" t="s">
        <v>149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2"/>
      <c r="BB28" s="68"/>
    </row>
    <row r="29" spans="1:54" x14ac:dyDescent="0.25">
      <c r="A29" s="122">
        <v>10</v>
      </c>
      <c r="B29" s="67"/>
      <c r="C29" s="58"/>
      <c r="D29" s="58"/>
      <c r="E29" s="60"/>
      <c r="F29" s="58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206"/>
      <c r="BA29" s="207"/>
      <c r="BB29" s="68"/>
    </row>
    <row r="30" spans="1:54" x14ac:dyDescent="0.25">
      <c r="A30" s="122">
        <v>11</v>
      </c>
      <c r="B30" s="67"/>
      <c r="C30" s="58"/>
      <c r="D30" s="58"/>
      <c r="E30" s="60"/>
      <c r="F30" s="58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206"/>
      <c r="BA30" s="207"/>
      <c r="BB30" s="68"/>
    </row>
    <row r="31" spans="1:54" x14ac:dyDescent="0.25">
      <c r="A31" s="122">
        <v>12</v>
      </c>
      <c r="B31" s="67"/>
      <c r="C31" s="58"/>
      <c r="D31" s="58"/>
      <c r="E31" s="60"/>
      <c r="F31" s="58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206"/>
      <c r="BA31" s="207"/>
      <c r="BB31" s="68"/>
    </row>
    <row r="32" spans="1:54" x14ac:dyDescent="0.25">
      <c r="A32" s="122">
        <v>13</v>
      </c>
      <c r="B32" s="67"/>
      <c r="C32" s="58"/>
      <c r="D32" s="58"/>
      <c r="E32" s="60"/>
      <c r="F32" s="58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206"/>
      <c r="BA32" s="207"/>
      <c r="BB32" s="68"/>
    </row>
    <row r="33" spans="1:54" x14ac:dyDescent="0.25">
      <c r="A33" s="122">
        <v>14</v>
      </c>
      <c r="B33" s="67"/>
      <c r="C33" s="58"/>
      <c r="D33" s="58"/>
      <c r="E33" s="60"/>
      <c r="F33" s="58"/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06"/>
      <c r="BA33" s="207"/>
      <c r="BB33" s="68"/>
    </row>
    <row r="34" spans="1:54" x14ac:dyDescent="0.25">
      <c r="A34" s="122">
        <v>15</v>
      </c>
      <c r="B34" s="67"/>
      <c r="C34" s="58"/>
      <c r="D34" s="58"/>
      <c r="E34" s="60"/>
      <c r="F34" s="58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06"/>
      <c r="BA34" s="207"/>
      <c r="BB34" s="69"/>
    </row>
  </sheetData>
  <sheetProtection algorithmName="SHA-512" hashValue="l83Y0u4JwHmMtIBdPYeoOjLUQvpQWuuFaaZ+uubRJCcH+JrZOhZU03wUKcjfWQrkAP2IY8OboZFSvBBpCNchGw==" saltValue="xBOvCnP2KZ8RYGCgwaONUw==" spinCount="100000" sheet="1" objects="1" scenarios="1" formatCells="0" formatColumns="0" formatRows="0"/>
  <autoFilter ref="A1:BB34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</autoFilter>
  <dataConsolidate/>
  <mergeCells count="47">
    <mergeCell ref="AD3:AG3"/>
    <mergeCell ref="F3:F4"/>
    <mergeCell ref="A28:BA28"/>
    <mergeCell ref="AZ3:BA3"/>
    <mergeCell ref="BB3:BB4"/>
    <mergeCell ref="BB6:BB17"/>
    <mergeCell ref="A5:BB5"/>
    <mergeCell ref="AH3:AK3"/>
    <mergeCell ref="G3:G4"/>
    <mergeCell ref="N3:Q3"/>
    <mergeCell ref="H3:I3"/>
    <mergeCell ref="J3:M3"/>
    <mergeCell ref="A3:A4"/>
    <mergeCell ref="BB19:BB27"/>
    <mergeCell ref="AZ24:BA24"/>
    <mergeCell ref="AZ25:BA25"/>
    <mergeCell ref="A1:C2"/>
    <mergeCell ref="B3:B4"/>
    <mergeCell ref="C3:C4"/>
    <mergeCell ref="D3:D4"/>
    <mergeCell ref="E3:E4"/>
    <mergeCell ref="D1:AQ1"/>
    <mergeCell ref="D2:AQ2"/>
    <mergeCell ref="AL3:AO3"/>
    <mergeCell ref="AP3:AS3"/>
    <mergeCell ref="AR1:BB1"/>
    <mergeCell ref="AR2:BB2"/>
    <mergeCell ref="AT3:AW3"/>
    <mergeCell ref="AX3:AY3"/>
    <mergeCell ref="R3:U3"/>
    <mergeCell ref="V3:Y3"/>
    <mergeCell ref="Z3:AC3"/>
    <mergeCell ref="J18:AW18"/>
    <mergeCell ref="AZ34:BA34"/>
    <mergeCell ref="AZ29:BA29"/>
    <mergeCell ref="AZ30:BA30"/>
    <mergeCell ref="AZ31:BA31"/>
    <mergeCell ref="AZ32:BA32"/>
    <mergeCell ref="AZ33:BA33"/>
    <mergeCell ref="AZ26:BA26"/>
    <mergeCell ref="AZ27:BA27"/>
    <mergeCell ref="AZ18:BA18"/>
    <mergeCell ref="AZ19:BA19"/>
    <mergeCell ref="AZ20:BA20"/>
    <mergeCell ref="AZ21:BA21"/>
    <mergeCell ref="AZ22:BA22"/>
    <mergeCell ref="AZ23:BA23"/>
  </mergeCells>
  <dataValidations count="15">
    <dataValidation type="list" allowBlank="1" showInputMessage="1" showErrorMessage="1" sqref="E20">
      <formula1>INDIRECT(Grupo)</formula1>
    </dataValidation>
    <dataValidation type="list" allowBlank="1" showInputMessage="1" showErrorMessage="1" sqref="B29:B34 B20:B27">
      <formula1>Tipología</formula1>
    </dataValidation>
    <dataValidation type="list" allowBlank="1" showInputMessage="1" showErrorMessage="1" sqref="E21">
      <formula1>INDIRECT(Grupo2)</formula1>
    </dataValidation>
    <dataValidation type="list" allowBlank="1" showInputMessage="1" showErrorMessage="1" sqref="E22">
      <formula1>INDIRECT(Grupo3)</formula1>
    </dataValidation>
    <dataValidation type="list" allowBlank="1" showInputMessage="1" showErrorMessage="1" sqref="E23">
      <formula1>INDIRECT(Grupo4)</formula1>
    </dataValidation>
    <dataValidation type="list" allowBlank="1" showInputMessage="1" showErrorMessage="1" sqref="E24">
      <formula1>INDIRECT(Grupo5)</formula1>
    </dataValidation>
    <dataValidation type="list" allowBlank="1" showInputMessage="1" showErrorMessage="1" sqref="E25">
      <formula1>INDIRECT(Grupo6)</formula1>
    </dataValidation>
    <dataValidation type="list" allowBlank="1" showInputMessage="1" showErrorMessage="1" sqref="E26">
      <formula1>INDIRECT(Grupo7)</formula1>
    </dataValidation>
    <dataValidation type="list" allowBlank="1" showInputMessage="1" showErrorMessage="1" sqref="E27">
      <formula1>INDIRECT(Grupo8)</formula1>
    </dataValidation>
    <dataValidation type="list" allowBlank="1" showInputMessage="1" showErrorMessage="1" sqref="E29">
      <formula1>INDIRECT(Grupo9)</formula1>
    </dataValidation>
    <dataValidation type="list" allowBlank="1" showInputMessage="1" showErrorMessage="1" sqref="E30">
      <formula1>INDIRECT(Grupo10)</formula1>
    </dataValidation>
    <dataValidation type="list" allowBlank="1" showInputMessage="1" showErrorMessage="1" sqref="E31">
      <formula1>INDIRECT(Grupo11)</formula1>
    </dataValidation>
    <dataValidation type="list" allowBlank="1" showInputMessage="1" showErrorMessage="1" sqref="E32">
      <formula1>INDIRECT(Grupo12)</formula1>
    </dataValidation>
    <dataValidation type="list" allowBlank="1" showInputMessage="1" showErrorMessage="1" sqref="E33">
      <formula1>INDIRECT(Grupo13)</formula1>
    </dataValidation>
    <dataValidation type="list" allowBlank="1" showInputMessage="1" showErrorMessage="1" sqref="E34">
      <formula1>INDIRECT(Grupo14)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Códigos!$L$3:$L$4</xm:f>
          </x14:formula1>
          <xm:sqref>AZ6:BA17</xm:sqref>
        </x14:dataValidation>
        <x14:dataValidation type="list" allowBlank="1" showInputMessage="1" showErrorMessage="1">
          <x14:formula1>
            <xm:f>Códigos!$K$3:$K$5</xm:f>
          </x14:formula1>
          <xm:sqref>AZ19:BA27 AZ29:BA34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56"/>
  <sheetViews>
    <sheetView tabSelected="1" workbookViewId="0">
      <selection activeCell="I9" sqref="I9"/>
    </sheetView>
  </sheetViews>
  <sheetFormatPr baseColWidth="10" defaultRowHeight="15" x14ac:dyDescent="0.25"/>
  <cols>
    <col min="1" max="1" width="4.7109375" style="139" customWidth="1"/>
    <col min="2" max="2" width="38.28515625" style="8" customWidth="1"/>
    <col min="3" max="3" width="29" style="8" customWidth="1"/>
    <col min="4" max="5" width="4.42578125" style="142" customWidth="1"/>
    <col min="6" max="18" width="4.42578125" style="8" customWidth="1"/>
    <col min="19" max="19" width="17.42578125" style="8" customWidth="1"/>
    <col min="20" max="20" width="19.140625" style="143" customWidth="1"/>
    <col min="21" max="16384" width="11.42578125" style="84"/>
  </cols>
  <sheetData>
    <row r="1" spans="1:20" s="133" customFormat="1" ht="21.75" customHeight="1" x14ac:dyDescent="0.2">
      <c r="A1" s="237"/>
      <c r="B1" s="237"/>
      <c r="C1" s="238" t="s">
        <v>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9" t="s">
        <v>249</v>
      </c>
      <c r="T1" s="240"/>
    </row>
    <row r="2" spans="1:20" s="133" customFormat="1" ht="36" customHeight="1" x14ac:dyDescent="0.2">
      <c r="A2" s="237"/>
      <c r="B2" s="237"/>
      <c r="C2" s="241" t="s">
        <v>237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175" t="s">
        <v>1</v>
      </c>
      <c r="T2" s="177"/>
    </row>
    <row r="3" spans="1:20" s="133" customFormat="1" ht="17.25" customHeight="1" x14ac:dyDescent="0.25">
      <c r="A3" s="233" t="s">
        <v>125</v>
      </c>
      <c r="B3" s="233"/>
      <c r="C3" s="134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6"/>
    </row>
    <row r="4" spans="1:20" s="133" customFormat="1" ht="31.5" customHeight="1" x14ac:dyDescent="0.25">
      <c r="A4" s="246" t="s">
        <v>235</v>
      </c>
      <c r="B4" s="246"/>
      <c r="C4" s="134"/>
      <c r="D4" s="247" t="s">
        <v>236</v>
      </c>
      <c r="E4" s="247"/>
      <c r="F4" s="247"/>
      <c r="G4" s="247"/>
      <c r="H4" s="247"/>
      <c r="I4" s="247"/>
      <c r="J4" s="247"/>
      <c r="K4" s="247"/>
      <c r="L4" s="247"/>
      <c r="M4" s="247"/>
      <c r="N4" s="248">
        <f>COUNTIF(T7:T56,"&gt;=70%")</f>
        <v>0</v>
      </c>
      <c r="O4" s="248"/>
      <c r="P4" s="248"/>
      <c r="Q4" s="248"/>
      <c r="R4" s="248"/>
      <c r="S4" s="135"/>
      <c r="T4" s="136"/>
    </row>
    <row r="5" spans="1:20" s="137" customFormat="1" ht="30" customHeight="1" x14ac:dyDescent="0.2">
      <c r="A5" s="245" t="s">
        <v>8</v>
      </c>
      <c r="B5" s="243" t="s">
        <v>10</v>
      </c>
      <c r="C5" s="245" t="s">
        <v>9</v>
      </c>
      <c r="D5" s="245" t="s">
        <v>13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2" t="s">
        <v>153</v>
      </c>
      <c r="T5" s="242" t="s">
        <v>12</v>
      </c>
    </row>
    <row r="6" spans="1:20" s="14" customFormat="1" ht="18" customHeight="1" x14ac:dyDescent="0.25">
      <c r="A6" s="245"/>
      <c r="B6" s="244"/>
      <c r="C6" s="245"/>
      <c r="D6" s="138">
        <v>1</v>
      </c>
      <c r="E6" s="138">
        <v>2</v>
      </c>
      <c r="F6" s="138">
        <v>3</v>
      </c>
      <c r="G6" s="138">
        <v>4</v>
      </c>
      <c r="H6" s="138">
        <v>5</v>
      </c>
      <c r="I6" s="138">
        <v>6</v>
      </c>
      <c r="J6" s="138">
        <v>7</v>
      </c>
      <c r="K6" s="138">
        <v>8</v>
      </c>
      <c r="L6" s="138">
        <v>9</v>
      </c>
      <c r="M6" s="138">
        <v>10</v>
      </c>
      <c r="N6" s="138">
        <v>11</v>
      </c>
      <c r="O6" s="138">
        <v>12</v>
      </c>
      <c r="P6" s="138">
        <v>13</v>
      </c>
      <c r="Q6" s="138">
        <v>14</v>
      </c>
      <c r="R6" s="138">
        <v>15</v>
      </c>
      <c r="S6" s="242"/>
      <c r="T6" s="242"/>
    </row>
    <row r="7" spans="1:20" x14ac:dyDescent="0.25">
      <c r="A7" s="139">
        <f>Formalizacion_semillero!A29</f>
        <v>1</v>
      </c>
      <c r="B7" s="140"/>
      <c r="C7" s="141"/>
      <c r="F7" s="142"/>
      <c r="G7" s="142"/>
      <c r="H7" s="142"/>
      <c r="I7" s="142"/>
      <c r="J7" s="142"/>
      <c r="K7" s="142"/>
      <c r="S7" s="144">
        <f>COUNTA(D7:R7)</f>
        <v>0</v>
      </c>
      <c r="T7" s="145" t="e">
        <f>S7/$C$4</f>
        <v>#DIV/0!</v>
      </c>
    </row>
    <row r="8" spans="1:20" x14ac:dyDescent="0.25">
      <c r="A8" s="139">
        <f>Formalizacion_semillero!A30</f>
        <v>2</v>
      </c>
      <c r="B8" s="140"/>
      <c r="C8" s="141"/>
      <c r="S8" s="144">
        <f t="shared" ref="S8:S56" si="0">COUNTA(D8:R8)</f>
        <v>0</v>
      </c>
      <c r="T8" s="145" t="e">
        <f t="shared" ref="T8:T56" si="1">S8/$C$4</f>
        <v>#DIV/0!</v>
      </c>
    </row>
    <row r="9" spans="1:20" x14ac:dyDescent="0.25">
      <c r="A9" s="139">
        <f>Formalizacion_semillero!A31</f>
        <v>3</v>
      </c>
      <c r="B9" s="140"/>
      <c r="C9" s="141"/>
      <c r="S9" s="144">
        <f t="shared" si="0"/>
        <v>0</v>
      </c>
      <c r="T9" s="145" t="e">
        <f t="shared" si="1"/>
        <v>#DIV/0!</v>
      </c>
    </row>
    <row r="10" spans="1:20" x14ac:dyDescent="0.25">
      <c r="A10" s="139">
        <f>Formalizacion_semillero!A32</f>
        <v>4</v>
      </c>
      <c r="B10" s="140"/>
      <c r="C10" s="141"/>
      <c r="S10" s="144">
        <f t="shared" si="0"/>
        <v>0</v>
      </c>
      <c r="T10" s="145" t="e">
        <f t="shared" si="1"/>
        <v>#DIV/0!</v>
      </c>
    </row>
    <row r="11" spans="1:20" x14ac:dyDescent="0.25">
      <c r="A11" s="139">
        <f>Formalizacion_semillero!A33</f>
        <v>5</v>
      </c>
      <c r="B11" s="140"/>
      <c r="C11" s="141"/>
      <c r="S11" s="144">
        <f t="shared" si="0"/>
        <v>0</v>
      </c>
      <c r="T11" s="145" t="e">
        <f t="shared" si="1"/>
        <v>#DIV/0!</v>
      </c>
    </row>
    <row r="12" spans="1:20" x14ac:dyDescent="0.25">
      <c r="A12" s="139">
        <f>Formalizacion_semillero!A34</f>
        <v>6</v>
      </c>
      <c r="B12" s="140"/>
      <c r="C12" s="141"/>
      <c r="S12" s="144">
        <f t="shared" si="0"/>
        <v>0</v>
      </c>
      <c r="T12" s="145" t="e">
        <f t="shared" si="1"/>
        <v>#DIV/0!</v>
      </c>
    </row>
    <row r="13" spans="1:20" x14ac:dyDescent="0.25">
      <c r="A13" s="139">
        <f>Formalizacion_semillero!A35</f>
        <v>7</v>
      </c>
      <c r="B13" s="140"/>
      <c r="C13" s="141"/>
      <c r="S13" s="144">
        <f t="shared" si="0"/>
        <v>0</v>
      </c>
      <c r="T13" s="145" t="e">
        <f t="shared" si="1"/>
        <v>#DIV/0!</v>
      </c>
    </row>
    <row r="14" spans="1:20" x14ac:dyDescent="0.25">
      <c r="A14" s="139">
        <f>Formalizacion_semillero!A36</f>
        <v>0</v>
      </c>
      <c r="B14" s="140"/>
      <c r="C14" s="141"/>
      <c r="S14" s="144">
        <f t="shared" si="0"/>
        <v>0</v>
      </c>
      <c r="T14" s="145" t="e">
        <f t="shared" si="1"/>
        <v>#DIV/0!</v>
      </c>
    </row>
    <row r="15" spans="1:20" x14ac:dyDescent="0.25">
      <c r="A15" s="139">
        <f>Formalizacion_semillero!A37</f>
        <v>0</v>
      </c>
      <c r="B15" s="140"/>
      <c r="C15" s="141"/>
      <c r="S15" s="144">
        <f t="shared" si="0"/>
        <v>0</v>
      </c>
      <c r="T15" s="145" t="e">
        <f t="shared" si="1"/>
        <v>#DIV/0!</v>
      </c>
    </row>
    <row r="16" spans="1:20" x14ac:dyDescent="0.25">
      <c r="A16" s="139">
        <f>Formalizacion_semillero!A38</f>
        <v>0</v>
      </c>
      <c r="B16" s="140"/>
      <c r="C16" s="141"/>
      <c r="S16" s="144">
        <f t="shared" si="0"/>
        <v>0</v>
      </c>
      <c r="T16" s="145" t="e">
        <f t="shared" si="1"/>
        <v>#DIV/0!</v>
      </c>
    </row>
    <row r="17" spans="1:20" x14ac:dyDescent="0.25">
      <c r="A17" s="139">
        <f>Formalizacion_semillero!A39</f>
        <v>0</v>
      </c>
      <c r="B17" s="140"/>
      <c r="C17" s="141"/>
      <c r="S17" s="144">
        <f t="shared" si="0"/>
        <v>0</v>
      </c>
      <c r="T17" s="145" t="e">
        <f t="shared" si="1"/>
        <v>#DIV/0!</v>
      </c>
    </row>
    <row r="18" spans="1:20" x14ac:dyDescent="0.25">
      <c r="A18" s="139">
        <f>Formalizacion_semillero!A40</f>
        <v>0</v>
      </c>
      <c r="B18" s="140"/>
      <c r="C18" s="141"/>
      <c r="S18" s="144">
        <f t="shared" si="0"/>
        <v>0</v>
      </c>
      <c r="T18" s="145" t="e">
        <f t="shared" si="1"/>
        <v>#DIV/0!</v>
      </c>
    </row>
    <row r="19" spans="1:20" x14ac:dyDescent="0.25">
      <c r="A19" s="139">
        <f>Formalizacion_semillero!A41</f>
        <v>0</v>
      </c>
      <c r="B19" s="140"/>
      <c r="C19" s="141"/>
      <c r="S19" s="144">
        <f t="shared" si="0"/>
        <v>0</v>
      </c>
      <c r="T19" s="145" t="e">
        <f t="shared" si="1"/>
        <v>#DIV/0!</v>
      </c>
    </row>
    <row r="20" spans="1:20" x14ac:dyDescent="0.25">
      <c r="A20" s="139">
        <f>Formalizacion_semillero!A42</f>
        <v>0</v>
      </c>
      <c r="B20" s="140"/>
      <c r="C20" s="141"/>
      <c r="S20" s="144">
        <f t="shared" si="0"/>
        <v>0</v>
      </c>
      <c r="T20" s="145" t="e">
        <f t="shared" si="1"/>
        <v>#DIV/0!</v>
      </c>
    </row>
    <row r="21" spans="1:20" x14ac:dyDescent="0.25">
      <c r="A21" s="139">
        <f>Formalizacion_semillero!A43</f>
        <v>0</v>
      </c>
      <c r="B21" s="140"/>
      <c r="C21" s="141"/>
      <c r="S21" s="144">
        <f t="shared" si="0"/>
        <v>0</v>
      </c>
      <c r="T21" s="145" t="e">
        <f t="shared" si="1"/>
        <v>#DIV/0!</v>
      </c>
    </row>
    <row r="22" spans="1:20" x14ac:dyDescent="0.25">
      <c r="A22" s="139">
        <f>Formalizacion_semillero!A44</f>
        <v>0</v>
      </c>
      <c r="B22" s="140"/>
      <c r="C22" s="141"/>
      <c r="S22" s="144">
        <f t="shared" si="0"/>
        <v>0</v>
      </c>
      <c r="T22" s="145" t="e">
        <f t="shared" si="1"/>
        <v>#DIV/0!</v>
      </c>
    </row>
    <row r="23" spans="1:20" x14ac:dyDescent="0.25">
      <c r="A23" s="139">
        <f>Formalizacion_semillero!A45</f>
        <v>0</v>
      </c>
      <c r="B23" s="140"/>
      <c r="C23" s="141"/>
      <c r="S23" s="144">
        <f t="shared" si="0"/>
        <v>0</v>
      </c>
      <c r="T23" s="145" t="e">
        <f t="shared" si="1"/>
        <v>#DIV/0!</v>
      </c>
    </row>
    <row r="24" spans="1:20" x14ac:dyDescent="0.25">
      <c r="A24" s="139">
        <f>Formalizacion_semillero!A46</f>
        <v>0</v>
      </c>
      <c r="B24" s="140"/>
      <c r="C24" s="141"/>
      <c r="S24" s="144">
        <f t="shared" si="0"/>
        <v>0</v>
      </c>
      <c r="T24" s="145" t="e">
        <f t="shared" si="1"/>
        <v>#DIV/0!</v>
      </c>
    </row>
    <row r="25" spans="1:20" x14ac:dyDescent="0.25">
      <c r="A25" s="139">
        <f>Formalizacion_semillero!A47</f>
        <v>0</v>
      </c>
      <c r="B25" s="140"/>
      <c r="C25" s="141"/>
      <c r="S25" s="144">
        <f t="shared" si="0"/>
        <v>0</v>
      </c>
      <c r="T25" s="145" t="e">
        <f t="shared" si="1"/>
        <v>#DIV/0!</v>
      </c>
    </row>
    <row r="26" spans="1:20" x14ac:dyDescent="0.25">
      <c r="A26" s="139">
        <f>Formalizacion_semillero!A48</f>
        <v>0</v>
      </c>
      <c r="B26" s="140"/>
      <c r="C26" s="141"/>
      <c r="S26" s="144">
        <f t="shared" si="0"/>
        <v>0</v>
      </c>
      <c r="T26" s="145" t="e">
        <f t="shared" si="1"/>
        <v>#DIV/0!</v>
      </c>
    </row>
    <row r="27" spans="1:20" x14ac:dyDescent="0.25">
      <c r="A27" s="139">
        <f>Formalizacion_semillero!A49</f>
        <v>0</v>
      </c>
      <c r="B27" s="140"/>
      <c r="C27" s="141"/>
      <c r="S27" s="144">
        <f t="shared" si="0"/>
        <v>0</v>
      </c>
      <c r="T27" s="145" t="e">
        <f t="shared" si="1"/>
        <v>#DIV/0!</v>
      </c>
    </row>
    <row r="28" spans="1:20" x14ac:dyDescent="0.25">
      <c r="A28" s="139">
        <f>Formalizacion_semillero!A50</f>
        <v>0</v>
      </c>
      <c r="B28" s="140"/>
      <c r="C28" s="141"/>
      <c r="S28" s="144">
        <f t="shared" si="0"/>
        <v>0</v>
      </c>
      <c r="T28" s="145" t="e">
        <f t="shared" si="1"/>
        <v>#DIV/0!</v>
      </c>
    </row>
    <row r="29" spans="1:20" x14ac:dyDescent="0.25">
      <c r="A29" s="139">
        <f>Formalizacion_semillero!A51</f>
        <v>0</v>
      </c>
      <c r="B29" s="140"/>
      <c r="C29" s="141"/>
      <c r="S29" s="144">
        <f t="shared" si="0"/>
        <v>0</v>
      </c>
      <c r="T29" s="145" t="e">
        <f t="shared" si="1"/>
        <v>#DIV/0!</v>
      </c>
    </row>
    <row r="30" spans="1:20" x14ac:dyDescent="0.25">
      <c r="A30" s="139">
        <f>Formalizacion_semillero!A52</f>
        <v>0</v>
      </c>
      <c r="B30" s="140"/>
      <c r="C30" s="141"/>
      <c r="S30" s="144">
        <f t="shared" si="0"/>
        <v>0</v>
      </c>
      <c r="T30" s="145" t="e">
        <f t="shared" si="1"/>
        <v>#DIV/0!</v>
      </c>
    </row>
    <row r="31" spans="1:20" x14ac:dyDescent="0.25">
      <c r="A31" s="139">
        <f>Formalizacion_semillero!A53</f>
        <v>0</v>
      </c>
      <c r="B31" s="140"/>
      <c r="C31" s="141"/>
      <c r="S31" s="144">
        <f t="shared" si="0"/>
        <v>0</v>
      </c>
      <c r="T31" s="145" t="e">
        <f t="shared" si="1"/>
        <v>#DIV/0!</v>
      </c>
    </row>
    <row r="32" spans="1:20" x14ac:dyDescent="0.25">
      <c r="A32" s="139">
        <f>Formalizacion_semillero!A54</f>
        <v>0</v>
      </c>
      <c r="B32" s="140"/>
      <c r="C32" s="141"/>
      <c r="S32" s="144">
        <f t="shared" si="0"/>
        <v>0</v>
      </c>
      <c r="T32" s="145" t="e">
        <f t="shared" si="1"/>
        <v>#DIV/0!</v>
      </c>
    </row>
    <row r="33" spans="1:20" x14ac:dyDescent="0.25">
      <c r="A33" s="139">
        <f>Formalizacion_semillero!A55</f>
        <v>0</v>
      </c>
      <c r="B33" s="140"/>
      <c r="C33" s="141"/>
      <c r="S33" s="144">
        <f t="shared" si="0"/>
        <v>0</v>
      </c>
      <c r="T33" s="145" t="e">
        <f t="shared" si="1"/>
        <v>#DIV/0!</v>
      </c>
    </row>
    <row r="34" spans="1:20" x14ac:dyDescent="0.25">
      <c r="A34" s="139">
        <f>Formalizacion_semillero!A56</f>
        <v>0</v>
      </c>
      <c r="B34" s="140"/>
      <c r="C34" s="141"/>
      <c r="S34" s="144">
        <f t="shared" si="0"/>
        <v>0</v>
      </c>
      <c r="T34" s="145" t="e">
        <f t="shared" si="1"/>
        <v>#DIV/0!</v>
      </c>
    </row>
    <row r="35" spans="1:20" x14ac:dyDescent="0.25">
      <c r="A35" s="139">
        <f>Formalizacion_semillero!A57</f>
        <v>0</v>
      </c>
      <c r="B35" s="140"/>
      <c r="C35" s="141"/>
      <c r="S35" s="144">
        <f t="shared" si="0"/>
        <v>0</v>
      </c>
      <c r="T35" s="145" t="e">
        <f t="shared" si="1"/>
        <v>#DIV/0!</v>
      </c>
    </row>
    <row r="36" spans="1:20" x14ac:dyDescent="0.25">
      <c r="A36" s="139">
        <f>Formalizacion_semillero!A58</f>
        <v>0</v>
      </c>
      <c r="B36" s="140"/>
      <c r="C36" s="141"/>
      <c r="S36" s="144">
        <f t="shared" si="0"/>
        <v>0</v>
      </c>
      <c r="T36" s="145" t="e">
        <f t="shared" si="1"/>
        <v>#DIV/0!</v>
      </c>
    </row>
    <row r="37" spans="1:20" x14ac:dyDescent="0.25">
      <c r="A37" s="139">
        <f>Formalizacion_semillero!A59</f>
        <v>0</v>
      </c>
      <c r="B37" s="140"/>
      <c r="C37" s="141"/>
      <c r="S37" s="144">
        <f t="shared" si="0"/>
        <v>0</v>
      </c>
      <c r="T37" s="145" t="e">
        <f t="shared" si="1"/>
        <v>#DIV/0!</v>
      </c>
    </row>
    <row r="38" spans="1:20" x14ac:dyDescent="0.25">
      <c r="A38" s="139">
        <f>Formalizacion_semillero!A60</f>
        <v>0</v>
      </c>
      <c r="B38" s="140"/>
      <c r="C38" s="141"/>
      <c r="S38" s="144">
        <f t="shared" si="0"/>
        <v>0</v>
      </c>
      <c r="T38" s="145" t="e">
        <f t="shared" si="1"/>
        <v>#DIV/0!</v>
      </c>
    </row>
    <row r="39" spans="1:20" x14ac:dyDescent="0.25">
      <c r="A39" s="139">
        <f>Formalizacion_semillero!A61</f>
        <v>0</v>
      </c>
      <c r="B39" s="140"/>
      <c r="C39" s="141"/>
      <c r="S39" s="144">
        <f t="shared" si="0"/>
        <v>0</v>
      </c>
      <c r="T39" s="145" t="e">
        <f t="shared" si="1"/>
        <v>#DIV/0!</v>
      </c>
    </row>
    <row r="40" spans="1:20" x14ac:dyDescent="0.25">
      <c r="A40" s="139">
        <f>Formalizacion_semillero!A62</f>
        <v>0</v>
      </c>
      <c r="B40" s="140"/>
      <c r="C40" s="141"/>
      <c r="S40" s="144">
        <f t="shared" si="0"/>
        <v>0</v>
      </c>
      <c r="T40" s="145" t="e">
        <f t="shared" si="1"/>
        <v>#DIV/0!</v>
      </c>
    </row>
    <row r="41" spans="1:20" x14ac:dyDescent="0.25">
      <c r="A41" s="139">
        <f>Formalizacion_semillero!A63</f>
        <v>0</v>
      </c>
      <c r="B41" s="140"/>
      <c r="C41" s="141"/>
      <c r="S41" s="144">
        <f t="shared" si="0"/>
        <v>0</v>
      </c>
      <c r="T41" s="145" t="e">
        <f t="shared" si="1"/>
        <v>#DIV/0!</v>
      </c>
    </row>
    <row r="42" spans="1:20" x14ac:dyDescent="0.25">
      <c r="A42" s="139">
        <f>Formalizacion_semillero!A64</f>
        <v>0</v>
      </c>
      <c r="B42" s="140"/>
      <c r="C42" s="141"/>
      <c r="S42" s="144">
        <f t="shared" si="0"/>
        <v>0</v>
      </c>
      <c r="T42" s="145" t="e">
        <f t="shared" si="1"/>
        <v>#DIV/0!</v>
      </c>
    </row>
    <row r="43" spans="1:20" x14ac:dyDescent="0.25">
      <c r="A43" s="139">
        <f>Formalizacion_semillero!A65</f>
        <v>0</v>
      </c>
      <c r="B43" s="140"/>
      <c r="C43" s="141"/>
      <c r="S43" s="144">
        <f t="shared" si="0"/>
        <v>0</v>
      </c>
      <c r="T43" s="145" t="e">
        <f t="shared" si="1"/>
        <v>#DIV/0!</v>
      </c>
    </row>
    <row r="44" spans="1:20" x14ac:dyDescent="0.25">
      <c r="A44" s="139">
        <f>Formalizacion_semillero!A66</f>
        <v>0</v>
      </c>
      <c r="B44" s="140"/>
      <c r="C44" s="141"/>
      <c r="S44" s="144">
        <f t="shared" si="0"/>
        <v>0</v>
      </c>
      <c r="T44" s="145" t="e">
        <f t="shared" si="1"/>
        <v>#DIV/0!</v>
      </c>
    </row>
    <row r="45" spans="1:20" x14ac:dyDescent="0.25">
      <c r="A45" s="139">
        <f>Formalizacion_semillero!A67</f>
        <v>0</v>
      </c>
      <c r="B45" s="140"/>
      <c r="C45" s="141"/>
      <c r="S45" s="144">
        <f t="shared" si="0"/>
        <v>0</v>
      </c>
      <c r="T45" s="145" t="e">
        <f t="shared" si="1"/>
        <v>#DIV/0!</v>
      </c>
    </row>
    <row r="46" spans="1:20" x14ac:dyDescent="0.25">
      <c r="A46" s="139">
        <f>Formalizacion_semillero!A68</f>
        <v>0</v>
      </c>
      <c r="B46" s="140"/>
      <c r="C46" s="141"/>
      <c r="S46" s="144">
        <f t="shared" si="0"/>
        <v>0</v>
      </c>
      <c r="T46" s="145" t="e">
        <f t="shared" si="1"/>
        <v>#DIV/0!</v>
      </c>
    </row>
    <row r="47" spans="1:20" x14ac:dyDescent="0.25">
      <c r="A47" s="139">
        <f>Formalizacion_semillero!A69</f>
        <v>0</v>
      </c>
      <c r="B47" s="140"/>
      <c r="C47" s="141"/>
      <c r="S47" s="144">
        <f t="shared" si="0"/>
        <v>0</v>
      </c>
      <c r="T47" s="145" t="e">
        <f t="shared" si="1"/>
        <v>#DIV/0!</v>
      </c>
    </row>
    <row r="48" spans="1:20" x14ac:dyDescent="0.25">
      <c r="A48" s="139">
        <f>Formalizacion_semillero!A70</f>
        <v>0</v>
      </c>
      <c r="B48" s="140"/>
      <c r="C48" s="141"/>
      <c r="S48" s="144">
        <f t="shared" si="0"/>
        <v>0</v>
      </c>
      <c r="T48" s="145" t="e">
        <f t="shared" si="1"/>
        <v>#DIV/0!</v>
      </c>
    </row>
    <row r="49" spans="1:20" x14ac:dyDescent="0.25">
      <c r="A49" s="139">
        <f>Formalizacion_semillero!A71</f>
        <v>0</v>
      </c>
      <c r="B49" s="140"/>
      <c r="C49" s="141"/>
      <c r="S49" s="144">
        <f t="shared" si="0"/>
        <v>0</v>
      </c>
      <c r="T49" s="145" t="e">
        <f t="shared" si="1"/>
        <v>#DIV/0!</v>
      </c>
    </row>
    <row r="50" spans="1:20" x14ac:dyDescent="0.25">
      <c r="A50" s="139">
        <f>Formalizacion_semillero!A72</f>
        <v>0</v>
      </c>
      <c r="B50" s="140"/>
      <c r="C50" s="141"/>
      <c r="S50" s="144">
        <f t="shared" si="0"/>
        <v>0</v>
      </c>
      <c r="T50" s="145" t="e">
        <f t="shared" si="1"/>
        <v>#DIV/0!</v>
      </c>
    </row>
    <row r="51" spans="1:20" x14ac:dyDescent="0.25">
      <c r="A51" s="139">
        <f>Formalizacion_semillero!A73</f>
        <v>0</v>
      </c>
      <c r="B51" s="140"/>
      <c r="C51" s="141"/>
      <c r="S51" s="144">
        <f t="shared" si="0"/>
        <v>0</v>
      </c>
      <c r="T51" s="145" t="e">
        <f t="shared" si="1"/>
        <v>#DIV/0!</v>
      </c>
    </row>
    <row r="52" spans="1:20" x14ac:dyDescent="0.25">
      <c r="A52" s="139">
        <f>Formalizacion_semillero!A74</f>
        <v>0</v>
      </c>
      <c r="B52" s="140"/>
      <c r="C52" s="141"/>
      <c r="S52" s="144">
        <f t="shared" si="0"/>
        <v>0</v>
      </c>
      <c r="T52" s="145" t="e">
        <f t="shared" si="1"/>
        <v>#DIV/0!</v>
      </c>
    </row>
    <row r="53" spans="1:20" x14ac:dyDescent="0.25">
      <c r="A53" s="139">
        <f>Formalizacion_semillero!A75</f>
        <v>0</v>
      </c>
      <c r="B53" s="140"/>
      <c r="C53" s="141"/>
      <c r="S53" s="144">
        <f t="shared" si="0"/>
        <v>0</v>
      </c>
      <c r="T53" s="145" t="e">
        <f t="shared" si="1"/>
        <v>#DIV/0!</v>
      </c>
    </row>
    <row r="54" spans="1:20" x14ac:dyDescent="0.25">
      <c r="A54" s="139">
        <f>Formalizacion_semillero!A76</f>
        <v>0</v>
      </c>
      <c r="B54" s="140"/>
      <c r="C54" s="141"/>
      <c r="S54" s="144">
        <f t="shared" si="0"/>
        <v>0</v>
      </c>
      <c r="T54" s="145" t="e">
        <f t="shared" si="1"/>
        <v>#DIV/0!</v>
      </c>
    </row>
    <row r="55" spans="1:20" x14ac:dyDescent="0.25">
      <c r="A55" s="139">
        <f>Formalizacion_semillero!A77</f>
        <v>0</v>
      </c>
      <c r="B55" s="140"/>
      <c r="C55" s="141"/>
      <c r="S55" s="144">
        <f t="shared" si="0"/>
        <v>0</v>
      </c>
      <c r="T55" s="145" t="e">
        <f t="shared" si="1"/>
        <v>#DIV/0!</v>
      </c>
    </row>
    <row r="56" spans="1:20" x14ac:dyDescent="0.25">
      <c r="A56" s="139">
        <f>Formalizacion_semillero!A78</f>
        <v>0</v>
      </c>
      <c r="B56" s="140"/>
      <c r="C56" s="141"/>
      <c r="S56" s="144">
        <f t="shared" si="0"/>
        <v>0</v>
      </c>
      <c r="T56" s="145" t="e">
        <f t="shared" si="1"/>
        <v>#DIV/0!</v>
      </c>
    </row>
  </sheetData>
  <sheetProtection algorithmName="SHA-512" hashValue="DOu0bAsaHZ8DMtUHIZ9S3qKPSxSxz+ZLhtKSTDwoygkUbihj1fSpMy+aWok2Rgm1Vh6NNXWT7ejPIqcg5UOYxQ==" saltValue="jtVpnt6FfHEJVA+/MpvsNg==" spinCount="100000" sheet="1" objects="1" scenarios="1"/>
  <mergeCells count="16">
    <mergeCell ref="T5:T6"/>
    <mergeCell ref="B5:B6"/>
    <mergeCell ref="C5:C6"/>
    <mergeCell ref="A4:B4"/>
    <mergeCell ref="D4:M4"/>
    <mergeCell ref="N4:R4"/>
    <mergeCell ref="A5:A6"/>
    <mergeCell ref="D5:R5"/>
    <mergeCell ref="S5:S6"/>
    <mergeCell ref="A3:B3"/>
    <mergeCell ref="D3:T3"/>
    <mergeCell ref="A1:B2"/>
    <mergeCell ref="C1:R1"/>
    <mergeCell ref="S1:T1"/>
    <mergeCell ref="C2:R2"/>
    <mergeCell ref="S2:T2"/>
  </mergeCells>
  <conditionalFormatting sqref="T7:T56">
    <cfRule type="cellIs" dxfId="3" priority="1" operator="between">
      <formula>0.7</formula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Códigos!$H$3:$H$6</xm:f>
          </x14:formula1>
          <xm:sqref>C3</xm:sqref>
        </x14:dataValidation>
        <x14:dataValidation type="list" allowBlank="1" showInputMessage="1" showErrorMessage="1">
          <x14:formula1>
            <xm:f>Códigos!$E$3:$E$5</xm:f>
          </x14:formula1>
          <xm:sqref>B7:B56</xm:sqref>
        </x14:dataValidation>
        <x14:dataValidation type="list" allowBlank="1" showInputMessage="1" showErrorMessage="1">
          <x14:formula1>
            <xm:f>Formalizacion_semillero!$C$29:$C$78</xm:f>
          </x14:formula1>
          <xm:sqref>C7:C56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V56"/>
  <sheetViews>
    <sheetView topLeftCell="A7" zoomScale="80" zoomScaleNormal="80" workbookViewId="0">
      <selection activeCell="D28" sqref="D28"/>
    </sheetView>
  </sheetViews>
  <sheetFormatPr baseColWidth="10" defaultRowHeight="15" x14ac:dyDescent="0.25"/>
  <cols>
    <col min="1" max="1" width="4.7109375" style="139" customWidth="1"/>
    <col min="2" max="2" width="38.28515625" style="8" customWidth="1"/>
    <col min="3" max="3" width="29" style="8" customWidth="1"/>
    <col min="4" max="5" width="4.42578125" style="142" customWidth="1"/>
    <col min="6" max="18" width="4.42578125" style="8" customWidth="1"/>
    <col min="19" max="19" width="17.42578125" style="8" customWidth="1"/>
    <col min="20" max="20" width="19.140625" style="143" customWidth="1"/>
    <col min="21" max="21" width="31.7109375" style="148" customWidth="1"/>
    <col min="22" max="22" width="22.140625" style="8" customWidth="1"/>
    <col min="23" max="16384" width="11.42578125" style="84"/>
  </cols>
  <sheetData>
    <row r="1" spans="1:22" s="133" customFormat="1" ht="21.75" customHeight="1" x14ac:dyDescent="0.2">
      <c r="A1" s="237"/>
      <c r="B1" s="237"/>
      <c r="C1" s="238" t="s">
        <v>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178" t="s">
        <v>249</v>
      </c>
      <c r="V1" s="178"/>
    </row>
    <row r="2" spans="1:22" s="133" customFormat="1" ht="36" customHeight="1" x14ac:dyDescent="0.2">
      <c r="A2" s="237"/>
      <c r="B2" s="237"/>
      <c r="C2" s="241" t="s">
        <v>229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193" t="s">
        <v>1</v>
      </c>
      <c r="V2" s="193"/>
    </row>
    <row r="3" spans="1:22" s="133" customFormat="1" ht="17.25" customHeight="1" x14ac:dyDescent="0.25">
      <c r="A3" s="233" t="s">
        <v>125</v>
      </c>
      <c r="B3" s="233"/>
      <c r="C3" s="134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50"/>
      <c r="T3" s="250"/>
      <c r="U3" s="250"/>
      <c r="V3" s="250"/>
    </row>
    <row r="4" spans="1:22" s="133" customFormat="1" ht="29.25" customHeight="1" x14ac:dyDescent="0.25">
      <c r="A4" s="246" t="s">
        <v>11</v>
      </c>
      <c r="B4" s="246"/>
      <c r="C4" s="146"/>
      <c r="D4" s="254" t="s">
        <v>156</v>
      </c>
      <c r="E4" s="254"/>
      <c r="F4" s="254"/>
      <c r="G4" s="254"/>
      <c r="H4" s="254"/>
      <c r="I4" s="254"/>
      <c r="J4" s="254"/>
      <c r="K4" s="254"/>
      <c r="L4" s="254"/>
      <c r="M4" s="254"/>
      <c r="N4" s="255">
        <f>COUNTIF(T7:T56,"&gt;=70%")</f>
        <v>0</v>
      </c>
      <c r="O4" s="255"/>
      <c r="P4" s="255"/>
      <c r="Q4" s="255"/>
      <c r="R4" s="256"/>
      <c r="S4" s="251"/>
      <c r="T4" s="252"/>
      <c r="U4" s="252"/>
      <c r="V4" s="253"/>
    </row>
    <row r="5" spans="1:22" s="137" customFormat="1" ht="30" customHeight="1" x14ac:dyDescent="0.2">
      <c r="A5" s="245" t="s">
        <v>8</v>
      </c>
      <c r="D5" s="245" t="s">
        <v>13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9" t="s">
        <v>153</v>
      </c>
      <c r="T5" s="249" t="s">
        <v>12</v>
      </c>
      <c r="U5" s="249" t="s">
        <v>250</v>
      </c>
      <c r="V5" s="249" t="s">
        <v>251</v>
      </c>
    </row>
    <row r="6" spans="1:22" s="14" customFormat="1" ht="18" customHeight="1" x14ac:dyDescent="0.25">
      <c r="A6" s="245"/>
      <c r="B6" s="147" t="s">
        <v>10</v>
      </c>
      <c r="C6" s="147" t="s">
        <v>9</v>
      </c>
      <c r="D6" s="138">
        <v>1</v>
      </c>
      <c r="E6" s="138">
        <v>2</v>
      </c>
      <c r="F6" s="138">
        <v>3</v>
      </c>
      <c r="G6" s="138">
        <v>4</v>
      </c>
      <c r="H6" s="138">
        <v>5</v>
      </c>
      <c r="I6" s="138">
        <v>6</v>
      </c>
      <c r="J6" s="138">
        <v>7</v>
      </c>
      <c r="K6" s="138">
        <v>8</v>
      </c>
      <c r="L6" s="138">
        <v>9</v>
      </c>
      <c r="M6" s="138">
        <v>10</v>
      </c>
      <c r="N6" s="138">
        <v>11</v>
      </c>
      <c r="O6" s="138">
        <v>12</v>
      </c>
      <c r="P6" s="138">
        <v>13</v>
      </c>
      <c r="Q6" s="138">
        <v>14</v>
      </c>
      <c r="R6" s="138">
        <v>15</v>
      </c>
      <c r="S6" s="242"/>
      <c r="T6" s="242"/>
      <c r="U6" s="242"/>
      <c r="V6" s="242"/>
    </row>
    <row r="7" spans="1:22" x14ac:dyDescent="0.25">
      <c r="A7" s="139">
        <f>Formalizacion_semillero!A29</f>
        <v>1</v>
      </c>
      <c r="B7" s="140"/>
      <c r="C7" s="141"/>
      <c r="F7" s="142"/>
      <c r="G7" s="142"/>
      <c r="H7" s="142"/>
      <c r="I7" s="142"/>
      <c r="J7" s="142"/>
      <c r="K7" s="142"/>
      <c r="S7" s="144">
        <f t="shared" ref="S7:S56" si="0">COUNTA(D7:R7)</f>
        <v>0</v>
      </c>
      <c r="T7" s="145" t="str">
        <f>IF(B7="2. Especializada",(S7/$C$4),IF(B7="3. Avanzada",(S7/$C$4),"NA"))</f>
        <v>NA</v>
      </c>
    </row>
    <row r="8" spans="1:22" x14ac:dyDescent="0.25">
      <c r="A8" s="139">
        <f>Formalizacion_semillero!A30</f>
        <v>2</v>
      </c>
      <c r="B8" s="140"/>
      <c r="C8" s="141"/>
      <c r="S8" s="144">
        <f t="shared" si="0"/>
        <v>0</v>
      </c>
      <c r="T8" s="145" t="str">
        <f t="shared" ref="T8:T56" si="1">IF(B8="2. Especializada",(S8/$C$4),IF(B8="3. Avanzada",(S8/$C$4),"NA"))</f>
        <v>NA</v>
      </c>
    </row>
    <row r="9" spans="1:22" x14ac:dyDescent="0.25">
      <c r="A9" s="139">
        <f>Formalizacion_semillero!A31</f>
        <v>3</v>
      </c>
      <c r="B9" s="140"/>
      <c r="C9" s="141"/>
      <c r="S9" s="144">
        <f t="shared" si="0"/>
        <v>0</v>
      </c>
      <c r="T9" s="145" t="str">
        <f t="shared" si="1"/>
        <v>NA</v>
      </c>
    </row>
    <row r="10" spans="1:22" x14ac:dyDescent="0.25">
      <c r="A10" s="139">
        <f>Formalizacion_semillero!A32</f>
        <v>4</v>
      </c>
      <c r="B10" s="140"/>
      <c r="C10" s="141"/>
      <c r="S10" s="144">
        <f t="shared" si="0"/>
        <v>0</v>
      </c>
      <c r="T10" s="145" t="str">
        <f t="shared" si="1"/>
        <v>NA</v>
      </c>
    </row>
    <row r="11" spans="1:22" x14ac:dyDescent="0.25">
      <c r="A11" s="139">
        <f>Formalizacion_semillero!A33</f>
        <v>5</v>
      </c>
      <c r="B11" s="140"/>
      <c r="C11" s="141"/>
      <c r="S11" s="144">
        <f t="shared" si="0"/>
        <v>0</v>
      </c>
      <c r="T11" s="145" t="str">
        <f t="shared" si="1"/>
        <v>NA</v>
      </c>
    </row>
    <row r="12" spans="1:22" x14ac:dyDescent="0.25">
      <c r="A12" s="139">
        <f>Formalizacion_semillero!A34</f>
        <v>6</v>
      </c>
      <c r="B12" s="140"/>
      <c r="C12" s="141"/>
      <c r="S12" s="144">
        <f t="shared" si="0"/>
        <v>0</v>
      </c>
      <c r="T12" s="145" t="str">
        <f t="shared" si="1"/>
        <v>NA</v>
      </c>
    </row>
    <row r="13" spans="1:22" x14ac:dyDescent="0.25">
      <c r="A13" s="139">
        <f>Formalizacion_semillero!A35</f>
        <v>7</v>
      </c>
      <c r="B13" s="140"/>
      <c r="C13" s="141"/>
      <c r="S13" s="144">
        <f t="shared" si="0"/>
        <v>0</v>
      </c>
      <c r="T13" s="145" t="str">
        <f t="shared" si="1"/>
        <v>NA</v>
      </c>
    </row>
    <row r="14" spans="1:22" x14ac:dyDescent="0.25">
      <c r="A14" s="139">
        <f>Formalizacion_semillero!A36</f>
        <v>0</v>
      </c>
      <c r="B14" s="140"/>
      <c r="C14" s="141"/>
      <c r="S14" s="144">
        <f t="shared" si="0"/>
        <v>0</v>
      </c>
      <c r="T14" s="145" t="str">
        <f t="shared" si="1"/>
        <v>NA</v>
      </c>
    </row>
    <row r="15" spans="1:22" x14ac:dyDescent="0.25">
      <c r="A15" s="139">
        <f>Formalizacion_semillero!A37</f>
        <v>0</v>
      </c>
      <c r="B15" s="140"/>
      <c r="C15" s="141"/>
      <c r="S15" s="144">
        <f t="shared" si="0"/>
        <v>0</v>
      </c>
      <c r="T15" s="145" t="str">
        <f t="shared" si="1"/>
        <v>NA</v>
      </c>
    </row>
    <row r="16" spans="1:22" x14ac:dyDescent="0.25">
      <c r="A16" s="139">
        <f>Formalizacion_semillero!A38</f>
        <v>0</v>
      </c>
      <c r="B16" s="140"/>
      <c r="C16" s="141"/>
      <c r="S16" s="144">
        <f t="shared" si="0"/>
        <v>0</v>
      </c>
      <c r="T16" s="145" t="str">
        <f t="shared" si="1"/>
        <v>NA</v>
      </c>
    </row>
    <row r="17" spans="1:20" x14ac:dyDescent="0.25">
      <c r="A17" s="139">
        <f>Formalizacion_semillero!A39</f>
        <v>0</v>
      </c>
      <c r="B17" s="140"/>
      <c r="C17" s="141"/>
      <c r="S17" s="144">
        <f t="shared" si="0"/>
        <v>0</v>
      </c>
      <c r="T17" s="145" t="str">
        <f t="shared" si="1"/>
        <v>NA</v>
      </c>
    </row>
    <row r="18" spans="1:20" x14ac:dyDescent="0.25">
      <c r="A18" s="139">
        <f>Formalizacion_semillero!A40</f>
        <v>0</v>
      </c>
      <c r="B18" s="140"/>
      <c r="C18" s="141"/>
      <c r="S18" s="144">
        <f t="shared" si="0"/>
        <v>0</v>
      </c>
      <c r="T18" s="145" t="str">
        <f t="shared" si="1"/>
        <v>NA</v>
      </c>
    </row>
    <row r="19" spans="1:20" x14ac:dyDescent="0.25">
      <c r="A19" s="139">
        <f>Formalizacion_semillero!A41</f>
        <v>0</v>
      </c>
      <c r="B19" s="140"/>
      <c r="C19" s="141"/>
      <c r="S19" s="144">
        <f t="shared" si="0"/>
        <v>0</v>
      </c>
      <c r="T19" s="145" t="str">
        <f t="shared" si="1"/>
        <v>NA</v>
      </c>
    </row>
    <row r="20" spans="1:20" x14ac:dyDescent="0.25">
      <c r="A20" s="139">
        <f>Formalizacion_semillero!A42</f>
        <v>0</v>
      </c>
      <c r="B20" s="140"/>
      <c r="C20" s="141"/>
      <c r="S20" s="144">
        <f t="shared" si="0"/>
        <v>0</v>
      </c>
      <c r="T20" s="145" t="str">
        <f t="shared" si="1"/>
        <v>NA</v>
      </c>
    </row>
    <row r="21" spans="1:20" x14ac:dyDescent="0.25">
      <c r="A21" s="139">
        <f>Formalizacion_semillero!A43</f>
        <v>0</v>
      </c>
      <c r="B21" s="140"/>
      <c r="C21" s="141"/>
      <c r="S21" s="144">
        <f t="shared" si="0"/>
        <v>0</v>
      </c>
      <c r="T21" s="145" t="str">
        <f t="shared" si="1"/>
        <v>NA</v>
      </c>
    </row>
    <row r="22" spans="1:20" x14ac:dyDescent="0.25">
      <c r="A22" s="139">
        <f>Formalizacion_semillero!A44</f>
        <v>0</v>
      </c>
      <c r="B22" s="140"/>
      <c r="C22" s="141"/>
      <c r="S22" s="144">
        <f t="shared" si="0"/>
        <v>0</v>
      </c>
      <c r="T22" s="145" t="str">
        <f t="shared" si="1"/>
        <v>NA</v>
      </c>
    </row>
    <row r="23" spans="1:20" x14ac:dyDescent="0.25">
      <c r="A23" s="139">
        <f>Formalizacion_semillero!A45</f>
        <v>0</v>
      </c>
      <c r="B23" s="140"/>
      <c r="C23" s="141"/>
      <c r="S23" s="144">
        <f t="shared" si="0"/>
        <v>0</v>
      </c>
      <c r="T23" s="145" t="str">
        <f t="shared" si="1"/>
        <v>NA</v>
      </c>
    </row>
    <row r="24" spans="1:20" x14ac:dyDescent="0.25">
      <c r="A24" s="139">
        <f>Formalizacion_semillero!A46</f>
        <v>0</v>
      </c>
      <c r="B24" s="140"/>
      <c r="C24" s="141"/>
      <c r="S24" s="144">
        <f t="shared" si="0"/>
        <v>0</v>
      </c>
      <c r="T24" s="145" t="str">
        <f t="shared" si="1"/>
        <v>NA</v>
      </c>
    </row>
    <row r="25" spans="1:20" x14ac:dyDescent="0.25">
      <c r="A25" s="139">
        <f>Formalizacion_semillero!A47</f>
        <v>0</v>
      </c>
      <c r="B25" s="140"/>
      <c r="C25" s="141"/>
      <c r="S25" s="144">
        <f t="shared" si="0"/>
        <v>0</v>
      </c>
      <c r="T25" s="145" t="str">
        <f t="shared" si="1"/>
        <v>NA</v>
      </c>
    </row>
    <row r="26" spans="1:20" x14ac:dyDescent="0.25">
      <c r="A26" s="139">
        <f>Formalizacion_semillero!A48</f>
        <v>0</v>
      </c>
      <c r="B26" s="140"/>
      <c r="C26" s="141"/>
      <c r="S26" s="144">
        <f t="shared" si="0"/>
        <v>0</v>
      </c>
      <c r="T26" s="145" t="str">
        <f t="shared" si="1"/>
        <v>NA</v>
      </c>
    </row>
    <row r="27" spans="1:20" x14ac:dyDescent="0.25">
      <c r="A27" s="139">
        <f>Formalizacion_semillero!A49</f>
        <v>0</v>
      </c>
      <c r="B27" s="140"/>
      <c r="C27" s="141"/>
      <c r="S27" s="144">
        <f t="shared" si="0"/>
        <v>0</v>
      </c>
      <c r="T27" s="145" t="str">
        <f t="shared" si="1"/>
        <v>NA</v>
      </c>
    </row>
    <row r="28" spans="1:20" x14ac:dyDescent="0.25">
      <c r="A28" s="139">
        <f>Formalizacion_semillero!A50</f>
        <v>0</v>
      </c>
      <c r="B28" s="140"/>
      <c r="C28" s="141"/>
      <c r="S28" s="144">
        <f t="shared" si="0"/>
        <v>0</v>
      </c>
      <c r="T28" s="145" t="str">
        <f t="shared" si="1"/>
        <v>NA</v>
      </c>
    </row>
    <row r="29" spans="1:20" x14ac:dyDescent="0.25">
      <c r="A29" s="139">
        <f>Formalizacion_semillero!A51</f>
        <v>0</v>
      </c>
      <c r="B29" s="140"/>
      <c r="C29" s="141"/>
      <c r="S29" s="144">
        <f t="shared" si="0"/>
        <v>0</v>
      </c>
      <c r="T29" s="145" t="str">
        <f t="shared" si="1"/>
        <v>NA</v>
      </c>
    </row>
    <row r="30" spans="1:20" x14ac:dyDescent="0.25">
      <c r="A30" s="139">
        <f>Formalizacion_semillero!A52</f>
        <v>0</v>
      </c>
      <c r="B30" s="140"/>
      <c r="C30" s="141"/>
      <c r="S30" s="144">
        <f t="shared" si="0"/>
        <v>0</v>
      </c>
      <c r="T30" s="145" t="str">
        <f t="shared" si="1"/>
        <v>NA</v>
      </c>
    </row>
    <row r="31" spans="1:20" x14ac:dyDescent="0.25">
      <c r="A31" s="139">
        <f>Formalizacion_semillero!A53</f>
        <v>0</v>
      </c>
      <c r="B31" s="140"/>
      <c r="C31" s="141"/>
      <c r="S31" s="144">
        <f t="shared" si="0"/>
        <v>0</v>
      </c>
      <c r="T31" s="145" t="str">
        <f t="shared" si="1"/>
        <v>NA</v>
      </c>
    </row>
    <row r="32" spans="1:20" x14ac:dyDescent="0.25">
      <c r="A32" s="139">
        <f>Formalizacion_semillero!A54</f>
        <v>0</v>
      </c>
      <c r="B32" s="140"/>
      <c r="C32" s="141"/>
      <c r="S32" s="144">
        <f t="shared" si="0"/>
        <v>0</v>
      </c>
      <c r="T32" s="145" t="str">
        <f t="shared" si="1"/>
        <v>NA</v>
      </c>
    </row>
    <row r="33" spans="1:20" x14ac:dyDescent="0.25">
      <c r="A33" s="139">
        <f>Formalizacion_semillero!A55</f>
        <v>0</v>
      </c>
      <c r="B33" s="140"/>
      <c r="C33" s="141"/>
      <c r="S33" s="144">
        <f t="shared" si="0"/>
        <v>0</v>
      </c>
      <c r="T33" s="145" t="str">
        <f t="shared" si="1"/>
        <v>NA</v>
      </c>
    </row>
    <row r="34" spans="1:20" x14ac:dyDescent="0.25">
      <c r="A34" s="139">
        <f>Formalizacion_semillero!A56</f>
        <v>0</v>
      </c>
      <c r="B34" s="140"/>
      <c r="C34" s="141"/>
      <c r="S34" s="144">
        <f t="shared" si="0"/>
        <v>0</v>
      </c>
      <c r="T34" s="145" t="str">
        <f t="shared" si="1"/>
        <v>NA</v>
      </c>
    </row>
    <row r="35" spans="1:20" x14ac:dyDescent="0.25">
      <c r="A35" s="139">
        <f>Formalizacion_semillero!A57</f>
        <v>0</v>
      </c>
      <c r="B35" s="140"/>
      <c r="C35" s="141"/>
      <c r="S35" s="144">
        <f t="shared" si="0"/>
        <v>0</v>
      </c>
      <c r="T35" s="145" t="str">
        <f t="shared" si="1"/>
        <v>NA</v>
      </c>
    </row>
    <row r="36" spans="1:20" x14ac:dyDescent="0.25">
      <c r="A36" s="139">
        <f>Formalizacion_semillero!A58</f>
        <v>0</v>
      </c>
      <c r="B36" s="140"/>
      <c r="C36" s="141"/>
      <c r="S36" s="144">
        <f t="shared" si="0"/>
        <v>0</v>
      </c>
      <c r="T36" s="145" t="str">
        <f t="shared" si="1"/>
        <v>NA</v>
      </c>
    </row>
    <row r="37" spans="1:20" x14ac:dyDescent="0.25">
      <c r="A37" s="139">
        <f>Formalizacion_semillero!A59</f>
        <v>0</v>
      </c>
      <c r="B37" s="140"/>
      <c r="C37" s="141"/>
      <c r="S37" s="144">
        <f t="shared" si="0"/>
        <v>0</v>
      </c>
      <c r="T37" s="145" t="str">
        <f t="shared" si="1"/>
        <v>NA</v>
      </c>
    </row>
    <row r="38" spans="1:20" x14ac:dyDescent="0.25">
      <c r="A38" s="139">
        <f>Formalizacion_semillero!A60</f>
        <v>0</v>
      </c>
      <c r="B38" s="140"/>
      <c r="C38" s="141"/>
      <c r="S38" s="144">
        <f t="shared" si="0"/>
        <v>0</v>
      </c>
      <c r="T38" s="145" t="str">
        <f t="shared" si="1"/>
        <v>NA</v>
      </c>
    </row>
    <row r="39" spans="1:20" x14ac:dyDescent="0.25">
      <c r="A39" s="139">
        <f>Formalizacion_semillero!A61</f>
        <v>0</v>
      </c>
      <c r="B39" s="140"/>
      <c r="C39" s="141"/>
      <c r="S39" s="144">
        <f t="shared" si="0"/>
        <v>0</v>
      </c>
      <c r="T39" s="145" t="str">
        <f t="shared" si="1"/>
        <v>NA</v>
      </c>
    </row>
    <row r="40" spans="1:20" x14ac:dyDescent="0.25">
      <c r="A40" s="139">
        <f>Formalizacion_semillero!A62</f>
        <v>0</v>
      </c>
      <c r="B40" s="140"/>
      <c r="C40" s="141"/>
      <c r="S40" s="144">
        <f t="shared" si="0"/>
        <v>0</v>
      </c>
      <c r="T40" s="145" t="str">
        <f t="shared" si="1"/>
        <v>NA</v>
      </c>
    </row>
    <row r="41" spans="1:20" x14ac:dyDescent="0.25">
      <c r="A41" s="139">
        <f>Formalizacion_semillero!A63</f>
        <v>0</v>
      </c>
      <c r="B41" s="140"/>
      <c r="C41" s="141"/>
      <c r="S41" s="144">
        <f t="shared" si="0"/>
        <v>0</v>
      </c>
      <c r="T41" s="145" t="str">
        <f t="shared" si="1"/>
        <v>NA</v>
      </c>
    </row>
    <row r="42" spans="1:20" x14ac:dyDescent="0.25">
      <c r="A42" s="139">
        <f>Formalizacion_semillero!A64</f>
        <v>0</v>
      </c>
      <c r="B42" s="140"/>
      <c r="C42" s="141"/>
      <c r="S42" s="144">
        <f t="shared" si="0"/>
        <v>0</v>
      </c>
      <c r="T42" s="145" t="str">
        <f t="shared" si="1"/>
        <v>NA</v>
      </c>
    </row>
    <row r="43" spans="1:20" x14ac:dyDescent="0.25">
      <c r="A43" s="139">
        <f>Formalizacion_semillero!A65</f>
        <v>0</v>
      </c>
      <c r="B43" s="140"/>
      <c r="C43" s="141"/>
      <c r="S43" s="144">
        <f t="shared" si="0"/>
        <v>0</v>
      </c>
      <c r="T43" s="145" t="str">
        <f t="shared" si="1"/>
        <v>NA</v>
      </c>
    </row>
    <row r="44" spans="1:20" x14ac:dyDescent="0.25">
      <c r="A44" s="139">
        <f>Formalizacion_semillero!A66</f>
        <v>0</v>
      </c>
      <c r="B44" s="140"/>
      <c r="C44" s="141"/>
      <c r="S44" s="144">
        <f t="shared" si="0"/>
        <v>0</v>
      </c>
      <c r="T44" s="145" t="str">
        <f t="shared" si="1"/>
        <v>NA</v>
      </c>
    </row>
    <row r="45" spans="1:20" x14ac:dyDescent="0.25">
      <c r="A45" s="139">
        <f>Formalizacion_semillero!A67</f>
        <v>0</v>
      </c>
      <c r="B45" s="140"/>
      <c r="C45" s="141"/>
      <c r="S45" s="144">
        <f t="shared" si="0"/>
        <v>0</v>
      </c>
      <c r="T45" s="145" t="str">
        <f t="shared" si="1"/>
        <v>NA</v>
      </c>
    </row>
    <row r="46" spans="1:20" x14ac:dyDescent="0.25">
      <c r="A46" s="139">
        <f>Formalizacion_semillero!A68</f>
        <v>0</v>
      </c>
      <c r="B46" s="140"/>
      <c r="C46" s="141"/>
      <c r="S46" s="144">
        <f t="shared" si="0"/>
        <v>0</v>
      </c>
      <c r="T46" s="145" t="str">
        <f t="shared" si="1"/>
        <v>NA</v>
      </c>
    </row>
    <row r="47" spans="1:20" x14ac:dyDescent="0.25">
      <c r="A47" s="139">
        <f>Formalizacion_semillero!A69</f>
        <v>0</v>
      </c>
      <c r="C47" s="141"/>
      <c r="S47" s="144">
        <f t="shared" si="0"/>
        <v>0</v>
      </c>
      <c r="T47" s="145" t="str">
        <f t="shared" si="1"/>
        <v>NA</v>
      </c>
    </row>
    <row r="48" spans="1:20" x14ac:dyDescent="0.25">
      <c r="A48" s="139">
        <f>Formalizacion_semillero!A70</f>
        <v>0</v>
      </c>
      <c r="C48" s="141"/>
      <c r="S48" s="144">
        <f t="shared" si="0"/>
        <v>0</v>
      </c>
      <c r="T48" s="145" t="str">
        <f t="shared" si="1"/>
        <v>NA</v>
      </c>
    </row>
    <row r="49" spans="1:20" x14ac:dyDescent="0.25">
      <c r="A49" s="139">
        <f>Formalizacion_semillero!A71</f>
        <v>0</v>
      </c>
      <c r="C49" s="141"/>
      <c r="S49" s="144">
        <f t="shared" si="0"/>
        <v>0</v>
      </c>
      <c r="T49" s="145" t="str">
        <f t="shared" si="1"/>
        <v>NA</v>
      </c>
    </row>
    <row r="50" spans="1:20" x14ac:dyDescent="0.25">
      <c r="A50" s="139">
        <f>Formalizacion_semillero!A72</f>
        <v>0</v>
      </c>
      <c r="C50" s="141"/>
      <c r="S50" s="144">
        <f t="shared" si="0"/>
        <v>0</v>
      </c>
      <c r="T50" s="145" t="str">
        <f t="shared" si="1"/>
        <v>NA</v>
      </c>
    </row>
    <row r="51" spans="1:20" x14ac:dyDescent="0.25">
      <c r="A51" s="139">
        <f>Formalizacion_semillero!A73</f>
        <v>0</v>
      </c>
      <c r="C51" s="141"/>
      <c r="S51" s="144">
        <f t="shared" si="0"/>
        <v>0</v>
      </c>
      <c r="T51" s="145" t="str">
        <f t="shared" si="1"/>
        <v>NA</v>
      </c>
    </row>
    <row r="52" spans="1:20" x14ac:dyDescent="0.25">
      <c r="A52" s="139">
        <f>Formalizacion_semillero!A74</f>
        <v>0</v>
      </c>
      <c r="C52" s="141"/>
      <c r="S52" s="144">
        <f t="shared" si="0"/>
        <v>0</v>
      </c>
      <c r="T52" s="145" t="str">
        <f t="shared" si="1"/>
        <v>NA</v>
      </c>
    </row>
    <row r="53" spans="1:20" x14ac:dyDescent="0.25">
      <c r="A53" s="139">
        <f>Formalizacion_semillero!A75</f>
        <v>0</v>
      </c>
      <c r="C53" s="149"/>
      <c r="S53" s="144">
        <f t="shared" si="0"/>
        <v>0</v>
      </c>
      <c r="T53" s="145" t="str">
        <f t="shared" si="1"/>
        <v>NA</v>
      </c>
    </row>
    <row r="54" spans="1:20" x14ac:dyDescent="0.25">
      <c r="A54" s="139">
        <f>Formalizacion_semillero!A76</f>
        <v>0</v>
      </c>
      <c r="C54" s="149"/>
      <c r="S54" s="144">
        <f t="shared" si="0"/>
        <v>0</v>
      </c>
      <c r="T54" s="145" t="str">
        <f t="shared" si="1"/>
        <v>NA</v>
      </c>
    </row>
    <row r="55" spans="1:20" x14ac:dyDescent="0.25">
      <c r="A55" s="139">
        <f>Formalizacion_semillero!A77</f>
        <v>0</v>
      </c>
      <c r="C55" s="149"/>
      <c r="S55" s="144">
        <f t="shared" si="0"/>
        <v>0</v>
      </c>
      <c r="T55" s="145" t="str">
        <f t="shared" si="1"/>
        <v>NA</v>
      </c>
    </row>
    <row r="56" spans="1:20" x14ac:dyDescent="0.25">
      <c r="A56" s="139">
        <f>Formalizacion_semillero!A78</f>
        <v>0</v>
      </c>
      <c r="C56" s="149"/>
      <c r="S56" s="144">
        <f t="shared" si="0"/>
        <v>0</v>
      </c>
      <c r="T56" s="145" t="str">
        <f t="shared" si="1"/>
        <v>NA</v>
      </c>
    </row>
  </sheetData>
  <sheetProtection algorithmName="SHA-512" hashValue="4nHAl9ghVNjdTpEibwrH3LJPPD43Fc1Yj8nhGt+UvZiFxOJmz7LdRge+aO1YA9kycx9weW+ww0Z0gzfBEed5sw==" saltValue="xVsSHTod9XIg/XGReI3eIg==" spinCount="100000" sheet="1" objects="1" scenarios="1"/>
  <dataConsolidate/>
  <mergeCells count="17">
    <mergeCell ref="A3:B3"/>
    <mergeCell ref="D4:M4"/>
    <mergeCell ref="A5:A6"/>
    <mergeCell ref="A4:B4"/>
    <mergeCell ref="A1:B2"/>
    <mergeCell ref="D5:R5"/>
    <mergeCell ref="N4:R4"/>
    <mergeCell ref="U5:U6"/>
    <mergeCell ref="V5:V6"/>
    <mergeCell ref="D3:V3"/>
    <mergeCell ref="C1:T1"/>
    <mergeCell ref="C2:T2"/>
    <mergeCell ref="S4:V4"/>
    <mergeCell ref="S5:S6"/>
    <mergeCell ref="T5:T6"/>
    <mergeCell ref="U1:V1"/>
    <mergeCell ref="U2:V2"/>
  </mergeCells>
  <conditionalFormatting sqref="T7:T56">
    <cfRule type="cellIs" dxfId="2" priority="3" operator="between">
      <formula>0.7</formula>
      <formula>1</formula>
    </cfRule>
  </conditionalFormatting>
  <conditionalFormatting sqref="U7">
    <cfRule type="containsText" dxfId="1" priority="2" operator="containsText" text="SÍ">
      <formula>NOT(ISERROR(SEARCH("SÍ",U7)))</formula>
    </cfRule>
  </conditionalFormatting>
  <conditionalFormatting sqref="U8:U56">
    <cfRule type="containsText" dxfId="0" priority="1" operator="containsText" text="SÍ">
      <formula>NOT(ISERROR(SEARCH("SÍ",U8)))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ThisWorkbook.Asistencia_Fase_2">
                <anchor moveWithCells="1" sizeWithCells="1">
                  <from>
                    <xdr:col>1</xdr:col>
                    <xdr:colOff>304800</xdr:colOff>
                    <xdr:row>4</xdr:row>
                    <xdr:rowOff>38100</xdr:rowOff>
                  </from>
                  <to>
                    <xdr:col>2</xdr:col>
                    <xdr:colOff>1809750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Códigos!$H$3:$H$6</xm:f>
          </x14:formula1>
          <xm:sqref>C3</xm:sqref>
        </x14:dataValidation>
        <x14:dataValidation type="list" allowBlank="1" showInputMessage="1" showErrorMessage="1">
          <x14:formula1>
            <xm:f>Códigos!$L$3:$L$4</xm:f>
          </x14:formula1>
          <xm:sqref>U7:U56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Z279"/>
  <sheetViews>
    <sheetView zoomScale="85" zoomScaleNormal="85" workbookViewId="0">
      <selection activeCell="C6" sqref="C6"/>
    </sheetView>
  </sheetViews>
  <sheetFormatPr baseColWidth="10" defaultRowHeight="15" x14ac:dyDescent="0.25"/>
  <cols>
    <col min="1" max="1" width="4.7109375" style="19" customWidth="1"/>
    <col min="2" max="2" width="40.42578125" style="16" customWidth="1"/>
    <col min="3" max="3" width="34.85546875" style="16" customWidth="1"/>
    <col min="4" max="4" width="30.7109375" style="16" customWidth="1"/>
    <col min="5" max="5" width="16.85546875" style="19" customWidth="1"/>
    <col min="6" max="6" width="26.7109375" style="19" bestFit="1" customWidth="1"/>
    <col min="7" max="10" width="16.85546875" style="19" customWidth="1"/>
    <col min="11" max="15" width="16.85546875" style="16" customWidth="1"/>
    <col min="16" max="16" width="18.42578125" style="16" customWidth="1"/>
    <col min="17" max="17" width="22.7109375" style="16" bestFit="1" customWidth="1"/>
    <col min="18" max="18" width="5.42578125" style="16" customWidth="1"/>
    <col min="19" max="19" width="31.5703125" style="16" customWidth="1"/>
    <col min="20" max="20" width="26" style="16" customWidth="1"/>
    <col min="21" max="24" width="4.42578125" style="16" customWidth="1"/>
    <col min="25" max="25" width="22.42578125" style="16" customWidth="1"/>
    <col min="26" max="26" width="16.5703125" style="16" customWidth="1"/>
    <col min="27" max="16384" width="11.42578125" style="16"/>
  </cols>
  <sheetData>
    <row r="1" spans="1:26" s="8" customFormat="1" ht="21.75" customHeight="1" x14ac:dyDescent="0.25">
      <c r="A1" s="237"/>
      <c r="B1" s="237"/>
      <c r="C1" s="186" t="s">
        <v>0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239" t="s">
        <v>249</v>
      </c>
      <c r="P1" s="240"/>
    </row>
    <row r="2" spans="1:26" s="8" customFormat="1" ht="36" customHeight="1" x14ac:dyDescent="0.25">
      <c r="A2" s="237"/>
      <c r="B2" s="237"/>
      <c r="C2" s="258" t="s">
        <v>230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75" t="s">
        <v>1</v>
      </c>
      <c r="P2" s="177"/>
    </row>
    <row r="3" spans="1:26" s="8" customFormat="1" ht="41.25" customHeight="1" x14ac:dyDescent="0.25">
      <c r="A3" s="128"/>
      <c r="B3" s="128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117"/>
      <c r="P3" s="118"/>
    </row>
    <row r="4" spans="1:26" s="124" customFormat="1" ht="45" customHeight="1" x14ac:dyDescent="0.25">
      <c r="A4" s="9" t="s">
        <v>8</v>
      </c>
      <c r="B4" s="10" t="s">
        <v>224</v>
      </c>
      <c r="C4" s="10" t="s">
        <v>223</v>
      </c>
      <c r="D4" s="10" t="s">
        <v>18</v>
      </c>
      <c r="E4" s="10" t="s">
        <v>14</v>
      </c>
      <c r="F4" s="10" t="s">
        <v>30</v>
      </c>
      <c r="G4" s="71" t="s">
        <v>20</v>
      </c>
      <c r="H4" s="71" t="s">
        <v>21</v>
      </c>
      <c r="I4" s="71" t="s">
        <v>22</v>
      </c>
      <c r="J4" s="71" t="s">
        <v>23</v>
      </c>
      <c r="K4" s="71" t="s">
        <v>24</v>
      </c>
      <c r="L4" s="71" t="s">
        <v>25</v>
      </c>
      <c r="M4" s="71" t="s">
        <v>26</v>
      </c>
      <c r="N4" s="71" t="s">
        <v>27</v>
      </c>
      <c r="O4" s="71" t="s">
        <v>28</v>
      </c>
      <c r="P4" s="71" t="s">
        <v>29</v>
      </c>
      <c r="Q4" s="124" t="s">
        <v>164</v>
      </c>
      <c r="S4" s="11" t="s">
        <v>160</v>
      </c>
      <c r="T4" s="12"/>
      <c r="U4" s="12"/>
      <c r="V4" s="12"/>
      <c r="W4" s="12"/>
      <c r="X4" s="12"/>
      <c r="Y4" s="257"/>
      <c r="Z4" s="257"/>
    </row>
    <row r="5" spans="1:26" s="14" customFormat="1" ht="28.5" customHeight="1" x14ac:dyDescent="0.25">
      <c r="A5" s="116">
        <v>1</v>
      </c>
      <c r="B5" s="151">
        <f>'Plan de trabajo anual semillero'!B20</f>
        <v>0</v>
      </c>
      <c r="C5" s="154">
        <f>'Plan de trabajo anual semillero'!E20</f>
        <v>0</v>
      </c>
      <c r="D5" s="7"/>
      <c r="E5" s="151">
        <f>'Plan de trabajo anual semillero'!AZ20</f>
        <v>0</v>
      </c>
      <c r="F5" s="151" t="str">
        <f>'Plan de trabajo anual semillero'!F20</f>
        <v>Producto 1</v>
      </c>
      <c r="G5" s="7"/>
      <c r="H5" s="7"/>
      <c r="I5" s="7"/>
      <c r="J5" s="7"/>
      <c r="K5" s="7"/>
      <c r="L5" s="7"/>
      <c r="M5" s="7"/>
      <c r="N5" s="7"/>
      <c r="O5" s="7"/>
      <c r="P5" s="7"/>
      <c r="Q5" s="158">
        <f>COUNTA(G5:P5)</f>
        <v>0</v>
      </c>
      <c r="S5" s="150"/>
      <c r="T5" s="15"/>
      <c r="U5" s="15"/>
      <c r="V5" s="15"/>
      <c r="W5" s="15"/>
      <c r="X5" s="15"/>
      <c r="Y5" s="257"/>
      <c r="Z5" s="257"/>
    </row>
    <row r="6" spans="1:26" ht="30" customHeight="1" x14ac:dyDescent="0.25">
      <c r="A6" s="116">
        <v>2</v>
      </c>
      <c r="B6" s="152">
        <f>'Plan de trabajo anual semillero'!B21</f>
        <v>0</v>
      </c>
      <c r="C6" s="154">
        <f>'Plan de trabajo anual semillero'!E21</f>
        <v>0</v>
      </c>
      <c r="D6" s="7"/>
      <c r="E6" s="151">
        <f>'Plan de trabajo anual semillero'!AZ21</f>
        <v>0</v>
      </c>
      <c r="F6" s="151" t="str">
        <f>'Plan de trabajo anual semillero'!F21</f>
        <v>producto 2</v>
      </c>
      <c r="G6" s="7"/>
      <c r="H6" s="7"/>
      <c r="I6" s="7"/>
      <c r="J6" s="7"/>
      <c r="K6" s="7"/>
      <c r="L6" s="7"/>
      <c r="M6" s="7"/>
      <c r="N6" s="7"/>
      <c r="O6" s="7"/>
      <c r="P6" s="7"/>
      <c r="Q6" s="158">
        <f t="shared" ref="Q6:Q19" si="0">COUNTA(G6:P6)</f>
        <v>0</v>
      </c>
      <c r="R6" s="14"/>
      <c r="S6" s="150"/>
      <c r="T6" s="8"/>
      <c r="U6" s="8"/>
      <c r="V6" s="8"/>
      <c r="W6" s="8"/>
      <c r="X6" s="8"/>
    </row>
    <row r="7" spans="1:26" ht="19.5" customHeight="1" x14ac:dyDescent="0.25">
      <c r="A7" s="116">
        <v>3</v>
      </c>
      <c r="B7" s="151">
        <f>'Plan de trabajo anual semillero'!B22</f>
        <v>0</v>
      </c>
      <c r="C7" s="155">
        <f>'Plan de trabajo anual semillero'!E22</f>
        <v>0</v>
      </c>
      <c r="D7" s="13"/>
      <c r="E7" s="151">
        <f>'Plan de trabajo anual semillero'!AZ22</f>
        <v>0</v>
      </c>
      <c r="F7" s="151">
        <f>'Plan de trabajo anual semillero'!F22</f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158">
        <f t="shared" si="0"/>
        <v>0</v>
      </c>
      <c r="R7" s="14"/>
      <c r="S7" s="150"/>
      <c r="T7" s="8"/>
      <c r="U7" s="8"/>
      <c r="V7" s="8"/>
      <c r="W7" s="8"/>
      <c r="X7" s="8"/>
    </row>
    <row r="8" spans="1:26" ht="19.5" customHeight="1" x14ac:dyDescent="0.25">
      <c r="A8" s="116">
        <v>4</v>
      </c>
      <c r="B8" s="151">
        <f>'Plan de trabajo anual semillero'!B23</f>
        <v>0</v>
      </c>
      <c r="C8" s="155">
        <f>'Plan de trabajo anual semillero'!E23</f>
        <v>0</v>
      </c>
      <c r="D8" s="13"/>
      <c r="E8" s="151">
        <f>'Plan de trabajo anual semillero'!AZ23</f>
        <v>0</v>
      </c>
      <c r="F8" s="151">
        <f>'Plan de trabajo anual semillero'!F23</f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158">
        <f t="shared" si="0"/>
        <v>0</v>
      </c>
      <c r="R8" s="14"/>
      <c r="S8" s="150"/>
      <c r="T8" s="8"/>
      <c r="U8" s="8"/>
      <c r="V8" s="8"/>
      <c r="W8" s="8"/>
      <c r="X8" s="8"/>
    </row>
    <row r="9" spans="1:26" ht="19.5" customHeight="1" x14ac:dyDescent="0.25">
      <c r="A9" s="116">
        <v>5</v>
      </c>
      <c r="B9" s="151">
        <f>'Plan de trabajo anual semillero'!B24</f>
        <v>0</v>
      </c>
      <c r="C9" s="155">
        <f>'Plan de trabajo anual semillero'!E24</f>
        <v>0</v>
      </c>
      <c r="D9" s="13"/>
      <c r="E9" s="151">
        <f>'Plan de trabajo anual semillero'!AZ24</f>
        <v>0</v>
      </c>
      <c r="F9" s="151">
        <f>'Plan de trabajo anual semillero'!F24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158">
        <f t="shared" si="0"/>
        <v>0</v>
      </c>
      <c r="R9" s="14"/>
      <c r="S9" s="150"/>
      <c r="T9" s="8"/>
      <c r="U9" s="8"/>
      <c r="V9" s="8"/>
      <c r="W9" s="8"/>
      <c r="X9" s="8"/>
    </row>
    <row r="10" spans="1:26" ht="19.5" customHeight="1" x14ac:dyDescent="0.25">
      <c r="A10" s="116">
        <v>6</v>
      </c>
      <c r="B10" s="151">
        <f>'Plan de trabajo anual semillero'!B25</f>
        <v>0</v>
      </c>
      <c r="C10" s="155">
        <f>'Plan de trabajo anual semillero'!E25</f>
        <v>0</v>
      </c>
      <c r="D10" s="116"/>
      <c r="E10" s="151">
        <f>'Plan de trabajo anual semillero'!AZ25</f>
        <v>0</v>
      </c>
      <c r="F10" s="151">
        <f>'Plan de trabajo anual semillero'!F25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158">
        <f t="shared" si="0"/>
        <v>0</v>
      </c>
      <c r="R10" s="14"/>
      <c r="S10" s="150"/>
      <c r="T10" s="8"/>
      <c r="U10" s="8"/>
      <c r="V10" s="8"/>
      <c r="W10" s="8"/>
      <c r="X10" s="8"/>
    </row>
    <row r="11" spans="1:26" ht="19.5" customHeight="1" x14ac:dyDescent="0.25">
      <c r="A11" s="116">
        <v>7</v>
      </c>
      <c r="B11" s="151">
        <f>'Plan de trabajo anual semillero'!B26</f>
        <v>0</v>
      </c>
      <c r="C11" s="155">
        <f>'Plan de trabajo anual semillero'!E26</f>
        <v>0</v>
      </c>
      <c r="D11" s="116"/>
      <c r="E11" s="151">
        <f>'Plan de trabajo anual semillero'!AZ26</f>
        <v>0</v>
      </c>
      <c r="F11" s="151">
        <f>'Plan de trabajo anual semillero'!F26</f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158">
        <f t="shared" si="0"/>
        <v>0</v>
      </c>
      <c r="R11" s="14"/>
      <c r="S11" s="150"/>
      <c r="T11" s="8"/>
      <c r="U11" s="8"/>
      <c r="V11" s="8"/>
      <c r="W11" s="8"/>
      <c r="X11" s="8"/>
    </row>
    <row r="12" spans="1:26" ht="19.5" customHeight="1" x14ac:dyDescent="0.25">
      <c r="A12" s="116">
        <v>8</v>
      </c>
      <c r="B12" s="151">
        <f>'Plan de trabajo anual semillero'!B27</f>
        <v>0</v>
      </c>
      <c r="C12" s="155">
        <f>'Plan de trabajo anual semillero'!E27</f>
        <v>0</v>
      </c>
      <c r="D12" s="13"/>
      <c r="E12" s="151">
        <f>'Plan de trabajo anual semillero'!AZ27</f>
        <v>0</v>
      </c>
      <c r="F12" s="151">
        <f>'Plan de trabajo anual semillero'!F27</f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158">
        <f t="shared" si="0"/>
        <v>0</v>
      </c>
      <c r="R12" s="14"/>
      <c r="S12" s="150"/>
      <c r="T12" s="8"/>
      <c r="U12" s="8"/>
      <c r="V12" s="8"/>
      <c r="W12" s="8"/>
      <c r="X12" s="8"/>
    </row>
    <row r="13" spans="1:26" ht="19.5" customHeight="1" x14ac:dyDescent="0.25">
      <c r="A13" s="17" t="s">
        <v>148</v>
      </c>
      <c r="B13" s="153"/>
      <c r="C13" s="156"/>
      <c r="D13" s="18"/>
      <c r="E13" s="157"/>
      <c r="F13" s="157"/>
      <c r="G13" s="7"/>
      <c r="H13" s="7"/>
      <c r="I13" s="7"/>
      <c r="J13" s="7"/>
      <c r="K13" s="7"/>
      <c r="L13" s="7"/>
      <c r="M13" s="7"/>
      <c r="N13" s="7"/>
      <c r="O13" s="7"/>
      <c r="P13" s="7"/>
      <c r="Q13" s="158">
        <f t="shared" si="0"/>
        <v>0</v>
      </c>
      <c r="R13" s="14"/>
      <c r="S13" s="150"/>
    </row>
    <row r="14" spans="1:26" ht="19.5" customHeight="1" x14ac:dyDescent="0.25">
      <c r="A14" s="116">
        <v>9</v>
      </c>
      <c r="B14" s="151">
        <f>'Plan de trabajo anual semillero'!B29</f>
        <v>0</v>
      </c>
      <c r="C14" s="155">
        <f>'Plan de trabajo anual semillero'!E29</f>
        <v>0</v>
      </c>
      <c r="D14" s="18"/>
      <c r="E14" s="151">
        <f>'Plan de trabajo anual semillero'!AZ29</f>
        <v>0</v>
      </c>
      <c r="F14" s="151">
        <f>'Plan de trabajo anual semillero'!F29</f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158">
        <f t="shared" si="0"/>
        <v>0</v>
      </c>
      <c r="R14" s="14"/>
      <c r="S14" s="150"/>
    </row>
    <row r="15" spans="1:26" ht="19.5" customHeight="1" x14ac:dyDescent="0.25">
      <c r="A15" s="116">
        <v>10</v>
      </c>
      <c r="B15" s="151">
        <f>'Plan de trabajo anual semillero'!B30</f>
        <v>0</v>
      </c>
      <c r="C15" s="155">
        <f>'Plan de trabajo anual semillero'!E30</f>
        <v>0</v>
      </c>
      <c r="D15" s="18"/>
      <c r="E15" s="151">
        <f>'Plan de trabajo anual semillero'!AZ30</f>
        <v>0</v>
      </c>
      <c r="F15" s="151">
        <f>'Plan de trabajo anual semillero'!F30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158">
        <f t="shared" si="0"/>
        <v>0</v>
      </c>
      <c r="R15" s="14"/>
      <c r="S15" s="150"/>
    </row>
    <row r="16" spans="1:26" ht="19.5" customHeight="1" x14ac:dyDescent="0.25">
      <c r="A16" s="116">
        <v>11</v>
      </c>
      <c r="B16" s="151">
        <f>'Plan de trabajo anual semillero'!B31</f>
        <v>0</v>
      </c>
      <c r="C16" s="155">
        <f>'Plan de trabajo anual semillero'!E31</f>
        <v>0</v>
      </c>
      <c r="D16" s="18"/>
      <c r="E16" s="151">
        <f>'Plan de trabajo anual semillero'!AZ31</f>
        <v>0</v>
      </c>
      <c r="F16" s="151">
        <f>'Plan de trabajo anual semillero'!F31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158">
        <f t="shared" si="0"/>
        <v>0</v>
      </c>
      <c r="R16" s="14"/>
      <c r="S16" s="150"/>
    </row>
    <row r="17" spans="1:19" ht="19.5" customHeight="1" x14ac:dyDescent="0.25">
      <c r="A17" s="116">
        <v>12</v>
      </c>
      <c r="B17" s="151">
        <f>'Plan de trabajo anual semillero'!B32</f>
        <v>0</v>
      </c>
      <c r="C17" s="155">
        <f>'Plan de trabajo anual semillero'!E32</f>
        <v>0</v>
      </c>
      <c r="D17" s="18"/>
      <c r="E17" s="151">
        <f>'Plan de trabajo anual semillero'!AZ32</f>
        <v>0</v>
      </c>
      <c r="F17" s="151">
        <f>'Plan de trabajo anual semillero'!F32</f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158">
        <f t="shared" si="0"/>
        <v>0</v>
      </c>
      <c r="R17" s="14"/>
      <c r="S17" s="150"/>
    </row>
    <row r="18" spans="1:19" ht="19.5" customHeight="1" x14ac:dyDescent="0.25">
      <c r="A18" s="116">
        <v>13</v>
      </c>
      <c r="B18" s="151">
        <f>'Plan de trabajo anual semillero'!B33</f>
        <v>0</v>
      </c>
      <c r="C18" s="155">
        <f>'Plan de trabajo anual semillero'!E33</f>
        <v>0</v>
      </c>
      <c r="D18" s="18"/>
      <c r="E18" s="151">
        <f>'Plan de trabajo anual semillero'!AZ33</f>
        <v>0</v>
      </c>
      <c r="F18" s="151">
        <f>'Plan de trabajo anual semillero'!F33</f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158">
        <f t="shared" si="0"/>
        <v>0</v>
      </c>
      <c r="R18" s="14"/>
      <c r="S18" s="150"/>
    </row>
    <row r="19" spans="1:19" ht="19.5" customHeight="1" x14ac:dyDescent="0.25">
      <c r="A19" s="116">
        <v>14</v>
      </c>
      <c r="B19" s="151">
        <f>'Plan de trabajo anual semillero'!B34</f>
        <v>0</v>
      </c>
      <c r="C19" s="155">
        <f>'Plan de trabajo anual semillero'!E34</f>
        <v>0</v>
      </c>
      <c r="D19" s="18"/>
      <c r="E19" s="151">
        <f>'Plan de trabajo anual semillero'!AZ34</f>
        <v>0</v>
      </c>
      <c r="F19" s="151">
        <f>'Plan de trabajo anual semillero'!F34</f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158">
        <f t="shared" si="0"/>
        <v>0</v>
      </c>
      <c r="R19" s="14"/>
      <c r="S19" s="150"/>
    </row>
    <row r="20" spans="1:19" x14ac:dyDescent="0.25">
      <c r="S20" s="20"/>
    </row>
    <row r="21" spans="1:19" x14ac:dyDescent="0.25">
      <c r="I21" s="73"/>
      <c r="S21" s="20"/>
    </row>
    <row r="22" spans="1:19" x14ac:dyDescent="0.25">
      <c r="S22" s="20"/>
    </row>
    <row r="23" spans="1:19" x14ac:dyDescent="0.25">
      <c r="H23" s="72"/>
      <c r="S23" s="20"/>
    </row>
    <row r="24" spans="1:19" x14ac:dyDescent="0.25">
      <c r="S24" s="20"/>
    </row>
    <row r="25" spans="1:19" x14ac:dyDescent="0.25">
      <c r="S25" s="20"/>
    </row>
    <row r="26" spans="1:19" x14ac:dyDescent="0.25">
      <c r="S26" s="20"/>
    </row>
    <row r="27" spans="1:19" x14ac:dyDescent="0.25">
      <c r="S27" s="20"/>
    </row>
    <row r="28" spans="1:19" x14ac:dyDescent="0.25">
      <c r="S28" s="20"/>
    </row>
    <row r="29" spans="1:19" x14ac:dyDescent="0.25">
      <c r="S29" s="20"/>
    </row>
    <row r="30" spans="1:19" x14ac:dyDescent="0.25">
      <c r="S30" s="20"/>
    </row>
    <row r="31" spans="1:19" x14ac:dyDescent="0.25">
      <c r="S31" s="20"/>
    </row>
    <row r="32" spans="1:19" x14ac:dyDescent="0.25">
      <c r="S32" s="20"/>
    </row>
    <row r="33" spans="19:19" x14ac:dyDescent="0.25">
      <c r="S33" s="20"/>
    </row>
    <row r="34" spans="19:19" x14ac:dyDescent="0.25">
      <c r="S34" s="20"/>
    </row>
    <row r="35" spans="19:19" x14ac:dyDescent="0.25">
      <c r="S35" s="20"/>
    </row>
    <row r="36" spans="19:19" x14ac:dyDescent="0.25">
      <c r="S36" s="20"/>
    </row>
    <row r="37" spans="19:19" x14ac:dyDescent="0.25">
      <c r="S37" s="20"/>
    </row>
    <row r="38" spans="19:19" x14ac:dyDescent="0.25">
      <c r="S38" s="20"/>
    </row>
    <row r="39" spans="19:19" x14ac:dyDescent="0.25">
      <c r="S39" s="20"/>
    </row>
    <row r="40" spans="19:19" x14ac:dyDescent="0.25">
      <c r="S40" s="20"/>
    </row>
    <row r="41" spans="19:19" x14ac:dyDescent="0.25">
      <c r="S41" s="20"/>
    </row>
    <row r="42" spans="19:19" x14ac:dyDescent="0.25">
      <c r="S42" s="20"/>
    </row>
    <row r="43" spans="19:19" x14ac:dyDescent="0.25">
      <c r="S43" s="20"/>
    </row>
    <row r="44" spans="19:19" x14ac:dyDescent="0.25">
      <c r="S44" s="20"/>
    </row>
    <row r="45" spans="19:19" x14ac:dyDescent="0.25">
      <c r="S45" s="20"/>
    </row>
    <row r="46" spans="19:19" x14ac:dyDescent="0.25">
      <c r="S46" s="20"/>
    </row>
    <row r="47" spans="19:19" x14ac:dyDescent="0.25">
      <c r="S47" s="20"/>
    </row>
    <row r="48" spans="19:19" x14ac:dyDescent="0.25">
      <c r="S48" s="20"/>
    </row>
    <row r="49" spans="19:19" x14ac:dyDescent="0.25">
      <c r="S49" s="20"/>
    </row>
    <row r="50" spans="19:19" x14ac:dyDescent="0.25">
      <c r="S50" s="20"/>
    </row>
    <row r="51" spans="19:19" x14ac:dyDescent="0.25">
      <c r="S51" s="20"/>
    </row>
    <row r="52" spans="19:19" x14ac:dyDescent="0.25">
      <c r="S52" s="20"/>
    </row>
    <row r="53" spans="19:19" x14ac:dyDescent="0.25">
      <c r="S53" s="20"/>
    </row>
    <row r="54" spans="19:19" x14ac:dyDescent="0.25">
      <c r="S54" s="20"/>
    </row>
    <row r="55" spans="19:19" x14ac:dyDescent="0.25">
      <c r="S55" s="20"/>
    </row>
    <row r="56" spans="19:19" x14ac:dyDescent="0.25">
      <c r="S56" s="20"/>
    </row>
    <row r="57" spans="19:19" x14ac:dyDescent="0.25">
      <c r="S57" s="20"/>
    </row>
    <row r="58" spans="19:19" x14ac:dyDescent="0.25">
      <c r="S58" s="20"/>
    </row>
    <row r="59" spans="19:19" x14ac:dyDescent="0.25">
      <c r="S59" s="20"/>
    </row>
    <row r="60" spans="19:19" x14ac:dyDescent="0.25">
      <c r="S60" s="20"/>
    </row>
    <row r="61" spans="19:19" x14ac:dyDescent="0.25">
      <c r="S61" s="20"/>
    </row>
    <row r="62" spans="19:19" x14ac:dyDescent="0.25">
      <c r="S62" s="20"/>
    </row>
    <row r="63" spans="19:19" x14ac:dyDescent="0.25">
      <c r="S63" s="20"/>
    </row>
    <row r="64" spans="19:19" x14ac:dyDescent="0.25">
      <c r="S64" s="20"/>
    </row>
    <row r="65" spans="19:19" x14ac:dyDescent="0.25">
      <c r="S65" s="20"/>
    </row>
    <row r="66" spans="19:19" x14ac:dyDescent="0.25">
      <c r="S66" s="20"/>
    </row>
    <row r="67" spans="19:19" x14ac:dyDescent="0.25">
      <c r="S67" s="20"/>
    </row>
    <row r="68" spans="19:19" x14ac:dyDescent="0.25">
      <c r="S68" s="20"/>
    </row>
    <row r="69" spans="19:19" x14ac:dyDescent="0.25">
      <c r="S69" s="20"/>
    </row>
    <row r="70" spans="19:19" x14ac:dyDescent="0.25">
      <c r="S70" s="20"/>
    </row>
    <row r="71" spans="19:19" x14ac:dyDescent="0.25">
      <c r="S71" s="20"/>
    </row>
    <row r="72" spans="19:19" x14ac:dyDescent="0.25">
      <c r="S72" s="20"/>
    </row>
    <row r="73" spans="19:19" x14ac:dyDescent="0.25">
      <c r="S73" s="20"/>
    </row>
    <row r="74" spans="19:19" x14ac:dyDescent="0.25">
      <c r="S74" s="20"/>
    </row>
    <row r="75" spans="19:19" x14ac:dyDescent="0.25">
      <c r="S75" s="20"/>
    </row>
    <row r="76" spans="19:19" x14ac:dyDescent="0.25">
      <c r="S76" s="20"/>
    </row>
    <row r="77" spans="19:19" x14ac:dyDescent="0.25">
      <c r="S77" s="20"/>
    </row>
    <row r="78" spans="19:19" x14ac:dyDescent="0.25">
      <c r="S78" s="20"/>
    </row>
    <row r="79" spans="19:19" x14ac:dyDescent="0.25">
      <c r="S79" s="20"/>
    </row>
    <row r="80" spans="19:19" x14ac:dyDescent="0.25">
      <c r="S80" s="20"/>
    </row>
    <row r="81" spans="19:19" x14ac:dyDescent="0.25">
      <c r="S81" s="20"/>
    </row>
    <row r="82" spans="19:19" x14ac:dyDescent="0.25">
      <c r="S82" s="20"/>
    </row>
    <row r="83" spans="19:19" x14ac:dyDescent="0.25">
      <c r="S83" s="20"/>
    </row>
    <row r="84" spans="19:19" x14ac:dyDescent="0.25">
      <c r="S84" s="20"/>
    </row>
    <row r="85" spans="19:19" x14ac:dyDescent="0.25">
      <c r="S85" s="20"/>
    </row>
    <row r="86" spans="19:19" x14ac:dyDescent="0.25">
      <c r="S86" s="20"/>
    </row>
    <row r="87" spans="19:19" x14ac:dyDescent="0.25">
      <c r="S87" s="20"/>
    </row>
    <row r="88" spans="19:19" x14ac:dyDescent="0.25">
      <c r="S88" s="20"/>
    </row>
    <row r="89" spans="19:19" x14ac:dyDescent="0.25">
      <c r="S89" s="20"/>
    </row>
    <row r="90" spans="19:19" x14ac:dyDescent="0.25">
      <c r="S90" s="20"/>
    </row>
    <row r="91" spans="19:19" x14ac:dyDescent="0.25">
      <c r="S91" s="20"/>
    </row>
    <row r="92" spans="19:19" x14ac:dyDescent="0.25">
      <c r="S92" s="20"/>
    </row>
    <row r="93" spans="19:19" x14ac:dyDescent="0.25">
      <c r="S93" s="20"/>
    </row>
    <row r="94" spans="19:19" x14ac:dyDescent="0.25">
      <c r="S94" s="20"/>
    </row>
    <row r="95" spans="19:19" x14ac:dyDescent="0.25">
      <c r="S95" s="20"/>
    </row>
    <row r="96" spans="19:19" x14ac:dyDescent="0.25">
      <c r="S96" s="20"/>
    </row>
    <row r="97" spans="19:19" x14ac:dyDescent="0.25">
      <c r="S97" s="20"/>
    </row>
    <row r="98" spans="19:19" x14ac:dyDescent="0.25">
      <c r="S98" s="20"/>
    </row>
    <row r="99" spans="19:19" x14ac:dyDescent="0.25">
      <c r="S99" s="20"/>
    </row>
    <row r="100" spans="19:19" x14ac:dyDescent="0.25">
      <c r="S100" s="20"/>
    </row>
    <row r="101" spans="19:19" x14ac:dyDescent="0.25">
      <c r="S101" s="20"/>
    </row>
    <row r="102" spans="19:19" x14ac:dyDescent="0.25">
      <c r="S102" s="20"/>
    </row>
    <row r="103" spans="19:19" x14ac:dyDescent="0.25">
      <c r="S103" s="20"/>
    </row>
    <row r="104" spans="19:19" x14ac:dyDescent="0.25">
      <c r="S104" s="20"/>
    </row>
    <row r="105" spans="19:19" x14ac:dyDescent="0.25">
      <c r="S105" s="20"/>
    </row>
    <row r="106" spans="19:19" x14ac:dyDescent="0.25">
      <c r="S106" s="20"/>
    </row>
    <row r="107" spans="19:19" x14ac:dyDescent="0.25">
      <c r="S107" s="20"/>
    </row>
    <row r="108" spans="19:19" x14ac:dyDescent="0.25">
      <c r="S108" s="20"/>
    </row>
    <row r="109" spans="19:19" x14ac:dyDescent="0.25">
      <c r="S109" s="20"/>
    </row>
    <row r="110" spans="19:19" x14ac:dyDescent="0.25">
      <c r="S110" s="20"/>
    </row>
    <row r="111" spans="19:19" x14ac:dyDescent="0.25">
      <c r="S111" s="20"/>
    </row>
    <row r="112" spans="19:19" x14ac:dyDescent="0.25">
      <c r="S112" s="20"/>
    </row>
    <row r="113" spans="19:19" x14ac:dyDescent="0.25">
      <c r="S113" s="20"/>
    </row>
    <row r="114" spans="19:19" x14ac:dyDescent="0.25">
      <c r="S114" s="20"/>
    </row>
    <row r="115" spans="19:19" x14ac:dyDescent="0.25">
      <c r="S115" s="20"/>
    </row>
    <row r="116" spans="19:19" x14ac:dyDescent="0.25">
      <c r="S116" s="20"/>
    </row>
    <row r="117" spans="19:19" x14ac:dyDescent="0.25">
      <c r="S117" s="20"/>
    </row>
    <row r="118" spans="19:19" x14ac:dyDescent="0.25">
      <c r="S118" s="20"/>
    </row>
    <row r="119" spans="19:19" x14ac:dyDescent="0.25">
      <c r="S119" s="20"/>
    </row>
    <row r="120" spans="19:19" x14ac:dyDescent="0.25">
      <c r="S120" s="20"/>
    </row>
    <row r="121" spans="19:19" x14ac:dyDescent="0.25">
      <c r="S121" s="20"/>
    </row>
    <row r="122" spans="19:19" x14ac:dyDescent="0.25">
      <c r="S122" s="20"/>
    </row>
    <row r="123" spans="19:19" x14ac:dyDescent="0.25">
      <c r="S123" s="20"/>
    </row>
    <row r="124" spans="19:19" x14ac:dyDescent="0.25">
      <c r="S124" s="20"/>
    </row>
    <row r="125" spans="19:19" x14ac:dyDescent="0.25">
      <c r="S125" s="20"/>
    </row>
    <row r="126" spans="19:19" x14ac:dyDescent="0.25">
      <c r="S126" s="20"/>
    </row>
    <row r="127" spans="19:19" x14ac:dyDescent="0.25">
      <c r="S127" s="20"/>
    </row>
    <row r="128" spans="19:19" x14ac:dyDescent="0.25">
      <c r="S128" s="20"/>
    </row>
    <row r="129" spans="19:19" x14ac:dyDescent="0.25">
      <c r="S129" s="20"/>
    </row>
    <row r="130" spans="19:19" x14ac:dyDescent="0.25">
      <c r="S130" s="20"/>
    </row>
    <row r="131" spans="19:19" x14ac:dyDescent="0.25">
      <c r="S131" s="20"/>
    </row>
    <row r="132" spans="19:19" x14ac:dyDescent="0.25">
      <c r="S132" s="20"/>
    </row>
    <row r="133" spans="19:19" x14ac:dyDescent="0.25">
      <c r="S133" s="20"/>
    </row>
    <row r="134" spans="19:19" x14ac:dyDescent="0.25">
      <c r="S134" s="20"/>
    </row>
    <row r="135" spans="19:19" x14ac:dyDescent="0.25">
      <c r="S135" s="20"/>
    </row>
    <row r="136" spans="19:19" x14ac:dyDescent="0.25">
      <c r="S136" s="20"/>
    </row>
    <row r="137" spans="19:19" x14ac:dyDescent="0.25">
      <c r="S137" s="20"/>
    </row>
    <row r="138" spans="19:19" x14ac:dyDescent="0.25">
      <c r="S138" s="20"/>
    </row>
    <row r="139" spans="19:19" x14ac:dyDescent="0.25">
      <c r="S139" s="20"/>
    </row>
    <row r="140" spans="19:19" x14ac:dyDescent="0.25">
      <c r="S140" s="20"/>
    </row>
    <row r="141" spans="19:19" x14ac:dyDescent="0.25">
      <c r="S141" s="20"/>
    </row>
    <row r="142" spans="19:19" x14ac:dyDescent="0.25">
      <c r="S142" s="20"/>
    </row>
    <row r="143" spans="19:19" x14ac:dyDescent="0.25">
      <c r="S143" s="20"/>
    </row>
    <row r="144" spans="19:19" x14ac:dyDescent="0.25">
      <c r="S144" s="20"/>
    </row>
    <row r="145" spans="19:19" x14ac:dyDescent="0.25">
      <c r="S145" s="20"/>
    </row>
    <row r="146" spans="19:19" x14ac:dyDescent="0.25">
      <c r="S146" s="20"/>
    </row>
    <row r="147" spans="19:19" x14ac:dyDescent="0.25">
      <c r="S147" s="20"/>
    </row>
    <row r="148" spans="19:19" x14ac:dyDescent="0.25">
      <c r="S148" s="20"/>
    </row>
    <row r="149" spans="19:19" x14ac:dyDescent="0.25">
      <c r="S149" s="20"/>
    </row>
    <row r="150" spans="19:19" x14ac:dyDescent="0.25">
      <c r="S150" s="20"/>
    </row>
    <row r="151" spans="19:19" x14ac:dyDescent="0.25">
      <c r="S151" s="20"/>
    </row>
    <row r="152" spans="19:19" x14ac:dyDescent="0.25">
      <c r="S152" s="20"/>
    </row>
    <row r="153" spans="19:19" x14ac:dyDescent="0.25">
      <c r="S153" s="20"/>
    </row>
    <row r="154" spans="19:19" x14ac:dyDescent="0.25">
      <c r="S154" s="20"/>
    </row>
    <row r="155" spans="19:19" x14ac:dyDescent="0.25">
      <c r="S155" s="20"/>
    </row>
    <row r="156" spans="19:19" x14ac:dyDescent="0.25">
      <c r="S156" s="20"/>
    </row>
    <row r="157" spans="19:19" x14ac:dyDescent="0.25">
      <c r="S157" s="20"/>
    </row>
    <row r="158" spans="19:19" x14ac:dyDescent="0.25">
      <c r="S158" s="20"/>
    </row>
    <row r="159" spans="19:19" x14ac:dyDescent="0.25">
      <c r="S159" s="20"/>
    </row>
    <row r="160" spans="19:19" x14ac:dyDescent="0.25">
      <c r="S160" s="20"/>
    </row>
    <row r="161" spans="19:19" x14ac:dyDescent="0.25">
      <c r="S161" s="20"/>
    </row>
    <row r="162" spans="19:19" x14ac:dyDescent="0.25">
      <c r="S162" s="20"/>
    </row>
    <row r="163" spans="19:19" x14ac:dyDescent="0.25">
      <c r="S163" s="20"/>
    </row>
    <row r="164" spans="19:19" x14ac:dyDescent="0.25">
      <c r="S164" s="20"/>
    </row>
    <row r="165" spans="19:19" x14ac:dyDescent="0.25">
      <c r="S165" s="20"/>
    </row>
    <row r="166" spans="19:19" x14ac:dyDescent="0.25">
      <c r="S166" s="20"/>
    </row>
    <row r="167" spans="19:19" x14ac:dyDescent="0.25">
      <c r="S167" s="20"/>
    </row>
    <row r="168" spans="19:19" x14ac:dyDescent="0.25">
      <c r="S168" s="20"/>
    </row>
    <row r="169" spans="19:19" x14ac:dyDescent="0.25">
      <c r="S169" s="20"/>
    </row>
    <row r="170" spans="19:19" x14ac:dyDescent="0.25">
      <c r="S170" s="20"/>
    </row>
    <row r="171" spans="19:19" x14ac:dyDescent="0.25">
      <c r="S171" s="20"/>
    </row>
    <row r="172" spans="19:19" x14ac:dyDescent="0.25">
      <c r="S172" s="20"/>
    </row>
    <row r="173" spans="19:19" x14ac:dyDescent="0.25">
      <c r="S173" s="20"/>
    </row>
    <row r="174" spans="19:19" x14ac:dyDescent="0.25">
      <c r="S174" s="20"/>
    </row>
    <row r="175" spans="19:19" x14ac:dyDescent="0.25">
      <c r="S175" s="20"/>
    </row>
    <row r="176" spans="19:19" x14ac:dyDescent="0.25">
      <c r="S176" s="20"/>
    </row>
    <row r="177" spans="19:19" x14ac:dyDescent="0.25">
      <c r="S177" s="20"/>
    </row>
    <row r="178" spans="19:19" x14ac:dyDescent="0.25">
      <c r="S178" s="20"/>
    </row>
    <row r="179" spans="19:19" x14ac:dyDescent="0.25">
      <c r="S179" s="20"/>
    </row>
    <row r="180" spans="19:19" x14ac:dyDescent="0.25">
      <c r="S180" s="20"/>
    </row>
    <row r="181" spans="19:19" x14ac:dyDescent="0.25">
      <c r="S181" s="20"/>
    </row>
    <row r="182" spans="19:19" x14ac:dyDescent="0.25">
      <c r="S182" s="20"/>
    </row>
    <row r="183" spans="19:19" x14ac:dyDescent="0.25">
      <c r="S183" s="20"/>
    </row>
    <row r="184" spans="19:19" x14ac:dyDescent="0.25">
      <c r="S184" s="20"/>
    </row>
    <row r="185" spans="19:19" x14ac:dyDescent="0.25">
      <c r="S185" s="20"/>
    </row>
    <row r="186" spans="19:19" x14ac:dyDescent="0.25">
      <c r="S186" s="20"/>
    </row>
    <row r="187" spans="19:19" x14ac:dyDescent="0.25">
      <c r="S187" s="20"/>
    </row>
    <row r="188" spans="19:19" x14ac:dyDescent="0.25">
      <c r="S188" s="20"/>
    </row>
    <row r="189" spans="19:19" x14ac:dyDescent="0.25">
      <c r="S189" s="20"/>
    </row>
    <row r="190" spans="19:19" x14ac:dyDescent="0.25">
      <c r="S190" s="20"/>
    </row>
    <row r="191" spans="19:19" x14ac:dyDescent="0.25">
      <c r="S191" s="20"/>
    </row>
    <row r="192" spans="19:19" x14ac:dyDescent="0.25">
      <c r="S192" s="20"/>
    </row>
    <row r="193" spans="19:19" x14ac:dyDescent="0.25">
      <c r="S193" s="20"/>
    </row>
    <row r="194" spans="19:19" x14ac:dyDescent="0.25">
      <c r="S194" s="20"/>
    </row>
    <row r="195" spans="19:19" x14ac:dyDescent="0.25">
      <c r="S195" s="20"/>
    </row>
    <row r="196" spans="19:19" x14ac:dyDescent="0.25">
      <c r="S196" s="20"/>
    </row>
    <row r="197" spans="19:19" x14ac:dyDescent="0.25">
      <c r="S197" s="20"/>
    </row>
    <row r="198" spans="19:19" x14ac:dyDescent="0.25">
      <c r="S198" s="20"/>
    </row>
    <row r="199" spans="19:19" x14ac:dyDescent="0.25">
      <c r="S199" s="20"/>
    </row>
    <row r="200" spans="19:19" x14ac:dyDescent="0.25">
      <c r="S200" s="20"/>
    </row>
    <row r="201" spans="19:19" x14ac:dyDescent="0.25">
      <c r="S201" s="20"/>
    </row>
    <row r="202" spans="19:19" x14ac:dyDescent="0.25">
      <c r="S202" s="20"/>
    </row>
    <row r="203" spans="19:19" x14ac:dyDescent="0.25">
      <c r="S203" s="20"/>
    </row>
    <row r="204" spans="19:19" x14ac:dyDescent="0.25">
      <c r="S204" s="20"/>
    </row>
    <row r="205" spans="19:19" x14ac:dyDescent="0.25">
      <c r="S205" s="20"/>
    </row>
    <row r="206" spans="19:19" x14ac:dyDescent="0.25">
      <c r="S206" s="20"/>
    </row>
    <row r="207" spans="19:19" x14ac:dyDescent="0.25">
      <c r="S207" s="20"/>
    </row>
    <row r="208" spans="19:19" x14ac:dyDescent="0.25">
      <c r="S208" s="20"/>
    </row>
    <row r="209" spans="19:19" x14ac:dyDescent="0.25">
      <c r="S209" s="20"/>
    </row>
    <row r="210" spans="19:19" x14ac:dyDescent="0.25">
      <c r="S210" s="20"/>
    </row>
    <row r="211" spans="19:19" x14ac:dyDescent="0.25">
      <c r="S211" s="20"/>
    </row>
    <row r="212" spans="19:19" x14ac:dyDescent="0.25">
      <c r="S212" s="20"/>
    </row>
    <row r="213" spans="19:19" x14ac:dyDescent="0.25">
      <c r="S213" s="20"/>
    </row>
    <row r="214" spans="19:19" x14ac:dyDescent="0.25">
      <c r="S214" s="20"/>
    </row>
    <row r="215" spans="19:19" x14ac:dyDescent="0.25">
      <c r="S215" s="20"/>
    </row>
    <row r="216" spans="19:19" x14ac:dyDescent="0.25">
      <c r="S216" s="20"/>
    </row>
    <row r="217" spans="19:19" x14ac:dyDescent="0.25">
      <c r="S217" s="20"/>
    </row>
    <row r="218" spans="19:19" x14ac:dyDescent="0.25">
      <c r="S218" s="20"/>
    </row>
    <row r="219" spans="19:19" x14ac:dyDescent="0.25">
      <c r="S219" s="20"/>
    </row>
    <row r="220" spans="19:19" x14ac:dyDescent="0.25">
      <c r="S220" s="20"/>
    </row>
    <row r="221" spans="19:19" x14ac:dyDescent="0.25">
      <c r="S221" s="20"/>
    </row>
    <row r="222" spans="19:19" x14ac:dyDescent="0.25">
      <c r="S222" s="20"/>
    </row>
    <row r="223" spans="19:19" x14ac:dyDescent="0.25">
      <c r="S223" s="20"/>
    </row>
    <row r="224" spans="19:19" x14ac:dyDescent="0.25">
      <c r="S224" s="20"/>
    </row>
    <row r="225" spans="19:19" x14ac:dyDescent="0.25">
      <c r="S225" s="20"/>
    </row>
    <row r="226" spans="19:19" x14ac:dyDescent="0.25">
      <c r="S226" s="20"/>
    </row>
    <row r="227" spans="19:19" x14ac:dyDescent="0.25">
      <c r="S227" s="20"/>
    </row>
    <row r="228" spans="19:19" x14ac:dyDescent="0.25">
      <c r="S228" s="20"/>
    </row>
    <row r="229" spans="19:19" x14ac:dyDescent="0.25">
      <c r="S229" s="20"/>
    </row>
    <row r="230" spans="19:19" x14ac:dyDescent="0.25">
      <c r="S230" s="20"/>
    </row>
    <row r="231" spans="19:19" x14ac:dyDescent="0.25">
      <c r="S231" s="20"/>
    </row>
    <row r="232" spans="19:19" x14ac:dyDescent="0.25">
      <c r="S232" s="20"/>
    </row>
    <row r="233" spans="19:19" x14ac:dyDescent="0.25">
      <c r="S233" s="20"/>
    </row>
    <row r="234" spans="19:19" x14ac:dyDescent="0.25">
      <c r="S234" s="20"/>
    </row>
    <row r="235" spans="19:19" x14ac:dyDescent="0.25">
      <c r="S235" s="20"/>
    </row>
    <row r="236" spans="19:19" x14ac:dyDescent="0.25">
      <c r="S236" s="20"/>
    </row>
    <row r="237" spans="19:19" x14ac:dyDescent="0.25">
      <c r="S237" s="20"/>
    </row>
    <row r="238" spans="19:19" x14ac:dyDescent="0.25">
      <c r="S238" s="20"/>
    </row>
    <row r="239" spans="19:19" x14ac:dyDescent="0.25">
      <c r="S239" s="20"/>
    </row>
    <row r="240" spans="19:19" x14ac:dyDescent="0.25">
      <c r="S240" s="20"/>
    </row>
    <row r="241" spans="19:19" x14ac:dyDescent="0.25">
      <c r="S241" s="20"/>
    </row>
    <row r="242" spans="19:19" x14ac:dyDescent="0.25">
      <c r="S242" s="20"/>
    </row>
    <row r="243" spans="19:19" x14ac:dyDescent="0.25">
      <c r="S243" s="20"/>
    </row>
    <row r="244" spans="19:19" x14ac:dyDescent="0.25">
      <c r="S244" s="20"/>
    </row>
    <row r="245" spans="19:19" x14ac:dyDescent="0.25">
      <c r="S245" s="20"/>
    </row>
    <row r="246" spans="19:19" x14ac:dyDescent="0.25">
      <c r="S246" s="20"/>
    </row>
    <row r="247" spans="19:19" x14ac:dyDescent="0.25">
      <c r="S247" s="20"/>
    </row>
    <row r="248" spans="19:19" x14ac:dyDescent="0.25">
      <c r="S248" s="20"/>
    </row>
    <row r="249" spans="19:19" x14ac:dyDescent="0.25">
      <c r="S249" s="20"/>
    </row>
    <row r="250" spans="19:19" x14ac:dyDescent="0.25">
      <c r="S250" s="20"/>
    </row>
    <row r="251" spans="19:19" x14ac:dyDescent="0.25">
      <c r="S251" s="20"/>
    </row>
    <row r="252" spans="19:19" x14ac:dyDescent="0.25">
      <c r="S252" s="20"/>
    </row>
    <row r="253" spans="19:19" x14ac:dyDescent="0.25">
      <c r="S253" s="20"/>
    </row>
    <row r="254" spans="19:19" x14ac:dyDescent="0.25">
      <c r="S254" s="20"/>
    </row>
    <row r="255" spans="19:19" x14ac:dyDescent="0.25">
      <c r="S255" s="20"/>
    </row>
    <row r="256" spans="19:19" x14ac:dyDescent="0.25">
      <c r="S256" s="20"/>
    </row>
    <row r="257" spans="19:19" x14ac:dyDescent="0.25">
      <c r="S257" s="20"/>
    </row>
    <row r="258" spans="19:19" x14ac:dyDescent="0.25">
      <c r="S258" s="20"/>
    </row>
    <row r="259" spans="19:19" x14ac:dyDescent="0.25">
      <c r="S259" s="20"/>
    </row>
    <row r="260" spans="19:19" x14ac:dyDescent="0.25">
      <c r="S260" s="20"/>
    </row>
    <row r="261" spans="19:19" x14ac:dyDescent="0.25">
      <c r="S261" s="20"/>
    </row>
    <row r="262" spans="19:19" x14ac:dyDescent="0.25">
      <c r="S262" s="20"/>
    </row>
    <row r="263" spans="19:19" x14ac:dyDescent="0.25">
      <c r="S263" s="20"/>
    </row>
    <row r="264" spans="19:19" x14ac:dyDescent="0.25">
      <c r="S264" s="20"/>
    </row>
    <row r="265" spans="19:19" x14ac:dyDescent="0.25">
      <c r="S265" s="20"/>
    </row>
    <row r="266" spans="19:19" x14ac:dyDescent="0.25">
      <c r="S266" s="20"/>
    </row>
    <row r="267" spans="19:19" x14ac:dyDescent="0.25">
      <c r="S267" s="20"/>
    </row>
    <row r="268" spans="19:19" x14ac:dyDescent="0.25">
      <c r="S268" s="20"/>
    </row>
    <row r="269" spans="19:19" x14ac:dyDescent="0.25">
      <c r="S269" s="20"/>
    </row>
    <row r="270" spans="19:19" x14ac:dyDescent="0.25">
      <c r="S270" s="20"/>
    </row>
    <row r="271" spans="19:19" x14ac:dyDescent="0.25">
      <c r="S271" s="20"/>
    </row>
    <row r="272" spans="19:19" x14ac:dyDescent="0.25">
      <c r="S272" s="20"/>
    </row>
    <row r="273" spans="19:19" x14ac:dyDescent="0.25">
      <c r="S273" s="20"/>
    </row>
    <row r="274" spans="19:19" x14ac:dyDescent="0.25">
      <c r="S274" s="20"/>
    </row>
    <row r="275" spans="19:19" x14ac:dyDescent="0.25">
      <c r="S275" s="20"/>
    </row>
    <row r="276" spans="19:19" x14ac:dyDescent="0.25">
      <c r="S276" s="20"/>
    </row>
    <row r="277" spans="19:19" x14ac:dyDescent="0.25">
      <c r="S277" s="20"/>
    </row>
    <row r="278" spans="19:19" x14ac:dyDescent="0.25">
      <c r="S278" s="20"/>
    </row>
    <row r="279" spans="19:19" x14ac:dyDescent="0.25">
      <c r="S279" s="20"/>
    </row>
  </sheetData>
  <sheetProtection algorithmName="SHA-512" hashValue="ubuYydhOdKkzT5Q53LBy/+YFjsqkrFXiANGy6gl81lQtTneXzJPd5b+VTHv2eEPSbtKEj4fz0qVWqySph1cVug==" saltValue="50Y0mpNyxhcV8p54vuN4EQ==" spinCount="100000" sheet="1" autoFilter="0"/>
  <mergeCells count="7">
    <mergeCell ref="Y4:Y5"/>
    <mergeCell ref="Z4:Z5"/>
    <mergeCell ref="C1:N1"/>
    <mergeCell ref="C2:N2"/>
    <mergeCell ref="A1:B2"/>
    <mergeCell ref="O1:P1"/>
    <mergeCell ref="O2:P2"/>
  </mergeCells>
  <dataValidations count="1">
    <dataValidation type="list" allowBlank="1" showInputMessage="1" showErrorMessage="1" sqref="G5:P19">
      <formula1>$S$5:$S$54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E5:E7 E8:E12 F5 F6:F12 F14:F19 E14:E19 B5:C1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ThisWorkbook.Estudiantes_Fase_3">
                <anchor moveWithCells="1" sizeWithCells="1">
                  <from>
                    <xdr:col>2</xdr:col>
                    <xdr:colOff>0</xdr:colOff>
                    <xdr:row>2</xdr:row>
                    <xdr:rowOff>76200</xdr:rowOff>
                  </from>
                  <to>
                    <xdr:col>3</xdr:col>
                    <xdr:colOff>428625</xdr:colOff>
                    <xdr:row>2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O29"/>
  <sheetViews>
    <sheetView showGridLines="0" zoomScaleNormal="100" workbookViewId="0">
      <selection activeCell="E15" sqref="E15"/>
    </sheetView>
  </sheetViews>
  <sheetFormatPr baseColWidth="10" defaultRowHeight="15" x14ac:dyDescent="0.25"/>
  <cols>
    <col min="1" max="1" width="35.140625" style="25" customWidth="1"/>
    <col min="2" max="2" width="18.28515625" style="106" customWidth="1"/>
    <col min="3" max="3" width="18.28515625" style="25" customWidth="1"/>
    <col min="4" max="4" width="5.5703125" style="84" customWidth="1"/>
    <col min="5" max="5" width="47.28515625" style="84" customWidth="1"/>
    <col min="6" max="6" width="30" style="84" customWidth="1"/>
    <col min="7" max="8" width="11.42578125" style="84"/>
    <col min="9" max="9" width="25.140625" style="84" customWidth="1"/>
    <col min="10" max="16384" width="11.42578125" style="84"/>
  </cols>
  <sheetData>
    <row r="1" spans="1:15" ht="31.5" customHeight="1" x14ac:dyDescent="0.25">
      <c r="A1" s="265" t="s">
        <v>178</v>
      </c>
      <c r="B1" s="266"/>
      <c r="C1" s="267"/>
      <c r="E1" s="261" t="s">
        <v>240</v>
      </c>
      <c r="F1" s="261"/>
    </row>
    <row r="2" spans="1:15" ht="24.75" customHeight="1" x14ac:dyDescent="0.25">
      <c r="A2" s="159" t="s">
        <v>242</v>
      </c>
      <c r="B2" s="262">
        <f>Formalizacion_semillero!A7</f>
        <v>0</v>
      </c>
      <c r="C2" s="262"/>
      <c r="E2" s="85"/>
      <c r="F2" s="121" t="s">
        <v>227</v>
      </c>
    </row>
    <row r="3" spans="1:15" x14ac:dyDescent="0.25">
      <c r="A3" s="159" t="s">
        <v>66</v>
      </c>
      <c r="B3" s="262">
        <f>Formalizacion_semillero!C7</f>
        <v>0</v>
      </c>
      <c r="C3" s="262"/>
      <c r="E3" s="160" t="s">
        <v>238</v>
      </c>
      <c r="F3" s="86"/>
    </row>
    <row r="4" spans="1:15" x14ac:dyDescent="0.25">
      <c r="A4" s="159" t="s">
        <v>40</v>
      </c>
      <c r="B4" s="262">
        <f>Formalizacion_semillero!E7</f>
        <v>0</v>
      </c>
      <c r="C4" s="262"/>
      <c r="E4" s="160" t="s">
        <v>239</v>
      </c>
      <c r="F4" s="109">
        <f>COUNTIFS(Formalizacion_semillero!C29:C80,"&lt;&gt;",Formalizacion_semillero!K29:K80,"Activo")</f>
        <v>0</v>
      </c>
    </row>
    <row r="5" spans="1:15" x14ac:dyDescent="0.25">
      <c r="A5" s="263"/>
      <c r="B5" s="264"/>
      <c r="C5" s="264"/>
      <c r="E5" s="87" t="s">
        <v>226</v>
      </c>
      <c r="F5" s="165" t="e">
        <f>(F4-F3)/F3</f>
        <v>#DIV/0!</v>
      </c>
    </row>
    <row r="6" spans="1:15" ht="27" customHeight="1" x14ac:dyDescent="0.25">
      <c r="A6" s="88"/>
      <c r="B6" s="89" t="s">
        <v>132</v>
      </c>
      <c r="C6" s="90" t="s">
        <v>133</v>
      </c>
      <c r="E6" s="161" t="s">
        <v>241</v>
      </c>
      <c r="F6" s="110" t="str">
        <f>IF(AND(C12&gt;=80%,C13&gt;=80%),"SÍ","NO")</f>
        <v>NO</v>
      </c>
    </row>
    <row r="7" spans="1:15" ht="25.5" x14ac:dyDescent="0.25">
      <c r="A7" s="162" t="s">
        <v>243</v>
      </c>
      <c r="B7" s="129">
        <f>COUNTIFS(Formalizacion_semillero!B29:B80,"1. Básica",Formalizacion_semillero!K29:K80,"Activo")</f>
        <v>0</v>
      </c>
      <c r="C7" s="129">
        <f>COUNTIFS(Formalizacion_semillero!C29:C80,"1. Básica",Formalizacion_semillero!L29:L80,"Inactivo")</f>
        <v>0</v>
      </c>
      <c r="E7" s="161" t="s">
        <v>234</v>
      </c>
      <c r="F7" s="110" t="str">
        <f>IF(A16&lt;&gt;"","SÍ","NO")</f>
        <v>NO</v>
      </c>
    </row>
    <row r="8" spans="1:15" ht="25.5" x14ac:dyDescent="0.25">
      <c r="A8" s="159" t="s">
        <v>244</v>
      </c>
      <c r="B8" s="129">
        <f>COUNTIFS(Formalizacion_semillero!B29:B80,"2. Especializada",Formalizacion_semillero!K29:K80,"Activo")</f>
        <v>0</v>
      </c>
      <c r="C8" s="129">
        <f>COUNTIFS(Formalizacion_semillero!C30:C79,"2. Especializada",Formalizacion_semillero!L30:L79,"Inactivo")</f>
        <v>0</v>
      </c>
      <c r="E8" s="161" t="s">
        <v>233</v>
      </c>
      <c r="F8" s="110" t="str">
        <f>IF(AND(A16="Circulación de conocimiento especializado (incluye eventos científicos)",B16="Finalizado"),"SÍ",IF(AND(A17="Circulación de conocimiento especializado (incluye eventos científicos)",B17="Finalizado"),"Sí",IF(AND(A18="Circulación de conocimiento especializado (incluye eventos científicos)",B18="Finalizado"),"SÍ",IF(AND(A19="Circulación de conocimiento especializado (incluye eventos científicos)",B19="Finalizado"),"SÍ",IF(AND(A20="Circulación de conocimiento especializado (incluye eventos científicos)",B20="Finalizado"),"SÍ",IF(AND(A21="Circulación de conocimiento especializado (incluye eventos científicos)",B21="Finalizado"),"SÍ",IF(AND(A22="Circulación de conocimiento especializado (incluye eventos científicos)",B22="Finalizado"),"SÍ",IF(AND(A23="Circulación de conocimiento especializado (incluye eventos científicos)",B23="Finalizado"),"SÍ",IF(AND(A24="Circulación de conocimiento especializado (incluye eventos científicos)",B24="Finalizado"),"SÍ",IF(AND(A25="Circulación de conocimiento especializado (incluye eventos científicos)",B25="Finalizado"),"SÍ",IF(AND(A26="Circulación de conocimiento especializado (incluye eventos científicos)",B26="Finalizado"),"SÍ",IF(AND(A27="Circulación de conocimiento especializado (incluye eventos científicos)",B27="Finalizado"),"SÍ","NO"))))))))))))</f>
        <v>NO</v>
      </c>
    </row>
    <row r="9" spans="1:15" ht="38.25" x14ac:dyDescent="0.25">
      <c r="A9" s="159" t="s">
        <v>245</v>
      </c>
      <c r="B9" s="129">
        <f>COUNTIFS(Formalizacion_semillero!B29:B80,"3. Avanzada",Formalizacion_semillero!K29:K80,"Activo")</f>
        <v>1</v>
      </c>
      <c r="C9" s="129">
        <f>COUNTIFS(Formalizacion_semillero!B29:B80,"3. Avanzada",Formalizacion_semillero!K29:K80,"Inactivo")</f>
        <v>0</v>
      </c>
      <c r="E9" s="161" t="s">
        <v>231</v>
      </c>
      <c r="F9" s="91"/>
    </row>
    <row r="10" spans="1:15" ht="28.5" customHeight="1" x14ac:dyDescent="0.25">
      <c r="A10" s="163" t="s">
        <v>177</v>
      </c>
      <c r="B10" s="107">
        <f>SUM(B7:B9)</f>
        <v>1</v>
      </c>
      <c r="C10" s="107">
        <f>SUM(C7:C9)</f>
        <v>0</v>
      </c>
      <c r="E10" s="164" t="s">
        <v>232</v>
      </c>
      <c r="F10" s="111" t="e">
        <f>IF(AND((F5&gt;=0%),(F6="SÍ"),(F7="SÍ"),(F9="NO")),"Semillero en consolidación",IF(AND((F5&gt;=0%),(F6="SÍ"),(F7="SÍ"),(F8="SÍ"),(F9="SÍ")),"Semillero consolidado","Semillero en formación"))</f>
        <v>#DIV/0!</v>
      </c>
    </row>
    <row r="11" spans="1:15" ht="27" customHeight="1" x14ac:dyDescent="0.25">
      <c r="A11" s="92" t="s">
        <v>163</v>
      </c>
      <c r="B11" s="90" t="s">
        <v>162</v>
      </c>
      <c r="C11" s="92" t="s">
        <v>152</v>
      </c>
      <c r="E11" s="93"/>
      <c r="J11" s="94"/>
      <c r="O11" s="95"/>
    </row>
    <row r="12" spans="1:15" x14ac:dyDescent="0.25">
      <c r="A12" s="159" t="s">
        <v>150</v>
      </c>
      <c r="B12" s="129">
        <f>COUNTA('Plan de trabajo anual semillero'!B6:B17)</f>
        <v>4</v>
      </c>
      <c r="C12" s="108">
        <f>'Plan de trabajo anual semillero'!BB6</f>
        <v>0</v>
      </c>
      <c r="E12" s="96"/>
      <c r="J12" s="31"/>
      <c r="O12" s="97"/>
    </row>
    <row r="13" spans="1:15" x14ac:dyDescent="0.25">
      <c r="A13" s="159" t="s">
        <v>151</v>
      </c>
      <c r="B13" s="129">
        <f>COUNTA('Plan de trabajo anual semillero'!B19:B27)</f>
        <v>1</v>
      </c>
      <c r="C13" s="108">
        <f>'Plan de trabajo anual semillero'!BB19</f>
        <v>0</v>
      </c>
      <c r="E13" s="96"/>
      <c r="J13" s="31"/>
      <c r="O13" s="97"/>
    </row>
    <row r="14" spans="1:15" ht="53.25" customHeight="1" x14ac:dyDescent="0.25">
      <c r="A14" s="98"/>
      <c r="B14" s="99" t="s">
        <v>247</v>
      </c>
      <c r="C14" s="100" t="e">
        <f>(SUMPRODUCT((Gestion_Fase3!$G$5:$P$19&lt;&gt;"")*1,1/COUNTIF(Gestion_Fase3!$G$5:$P$19,Gestion_Fase3!$G$5:$P$19&amp;"")))/COUNTA(Gestion_Fase3!S5:S19)</f>
        <v>#DIV/0!</v>
      </c>
      <c r="E14" s="96"/>
      <c r="J14" s="31"/>
      <c r="O14" s="31"/>
    </row>
    <row r="15" spans="1:15" ht="28.5" customHeight="1" x14ac:dyDescent="0.25">
      <c r="A15" s="90" t="s">
        <v>223</v>
      </c>
      <c r="B15" s="92" t="s">
        <v>51</v>
      </c>
      <c r="C15" s="90" t="s">
        <v>246</v>
      </c>
      <c r="E15" s="96"/>
    </row>
    <row r="16" spans="1:15" x14ac:dyDescent="0.25">
      <c r="A16" s="101"/>
      <c r="B16" s="102"/>
      <c r="C16" s="102"/>
      <c r="E16" s="103"/>
      <c r="J16" s="31"/>
    </row>
    <row r="17" spans="1:10" x14ac:dyDescent="0.25">
      <c r="A17" s="101"/>
      <c r="B17" s="102"/>
      <c r="C17" s="102"/>
      <c r="E17" s="31"/>
      <c r="J17" s="31"/>
    </row>
    <row r="18" spans="1:10" x14ac:dyDescent="0.25">
      <c r="A18" s="101"/>
      <c r="B18" s="102"/>
      <c r="C18" s="102"/>
      <c r="E18" s="31"/>
      <c r="J18" s="94"/>
    </row>
    <row r="19" spans="1:10" x14ac:dyDescent="0.25">
      <c r="A19" s="104"/>
      <c r="B19" s="105"/>
      <c r="C19" s="104"/>
      <c r="E19" s="31"/>
      <c r="J19" s="31"/>
    </row>
    <row r="20" spans="1:10" x14ac:dyDescent="0.25">
      <c r="A20" s="104"/>
      <c r="B20" s="105"/>
      <c r="C20" s="104"/>
      <c r="J20" s="31"/>
    </row>
    <row r="21" spans="1:10" x14ac:dyDescent="0.25">
      <c r="A21" s="104"/>
      <c r="B21" s="105"/>
      <c r="C21" s="104"/>
      <c r="J21" s="31"/>
    </row>
    <row r="22" spans="1:10" x14ac:dyDescent="0.25">
      <c r="A22" s="104"/>
      <c r="B22" s="105"/>
      <c r="C22" s="104"/>
      <c r="E22" s="31"/>
    </row>
    <row r="23" spans="1:10" x14ac:dyDescent="0.25">
      <c r="A23" s="104"/>
      <c r="B23" s="105"/>
      <c r="C23" s="104"/>
    </row>
    <row r="24" spans="1:10" x14ac:dyDescent="0.25">
      <c r="A24" s="104"/>
      <c r="B24" s="105"/>
      <c r="C24" s="104"/>
    </row>
    <row r="28" spans="1:10" ht="24" customHeight="1" x14ac:dyDescent="0.25"/>
    <row r="29" spans="1:10" ht="24" customHeight="1" x14ac:dyDescent="0.25"/>
  </sheetData>
  <sheetProtection algorithmName="SHA-512" hashValue="hduBA6e2IBuyu+Yt1mv1Vfz02o7zVrUtXwH4kq2UCNjpuE5DRR+EAFrvp9OWidjpXTwsNsYu0Zq+r4TVpznqNg==" saltValue="rz0uD2Ghm1M6uGI84RrvBQ==" spinCount="100000" sheet="1" objects="1" scenarios="1"/>
  <mergeCells count="6">
    <mergeCell ref="E1:F1"/>
    <mergeCell ref="B2:C2"/>
    <mergeCell ref="B3:C3"/>
    <mergeCell ref="B4:C4"/>
    <mergeCell ref="A5:C5"/>
    <mergeCell ref="A1:C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ThisWorkbook.Productos_Informe">
                <anchor moveWithCells="1" sizeWithCells="1">
                  <from>
                    <xdr:col>0</xdr:col>
                    <xdr:colOff>219075</xdr:colOff>
                    <xdr:row>13</xdr:row>
                    <xdr:rowOff>76200</xdr:rowOff>
                  </from>
                  <to>
                    <xdr:col>0</xdr:col>
                    <xdr:colOff>2085975</xdr:colOff>
                    <xdr:row>13</xdr:row>
                    <xdr:rowOff>561975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Códigos!$L$3:$L$4</xm:f>
          </x14:formula1>
          <xm:sqref>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Códigos</vt:lpstr>
      <vt:lpstr>Formalizacion_semillero</vt:lpstr>
      <vt:lpstr>Plan de trabajo anual semillero</vt:lpstr>
      <vt:lpstr>Asistencia_Fase1</vt:lpstr>
      <vt:lpstr>Asistencia_Fase2</vt:lpstr>
      <vt:lpstr>Gestion_Fase3</vt:lpstr>
      <vt:lpstr>INFORME SEMILLERO</vt:lpstr>
      <vt:lpstr>Apropiación_social_del_conocimiento</vt:lpstr>
      <vt:lpstr>Desarrollo_tecnológico_e_innovación</vt:lpstr>
      <vt:lpstr>Asistencia_Fase1!Formación_de_Recurso_Humano_para_la_CTeI</vt:lpstr>
      <vt:lpstr>Formación_de_Recurso_Humano_para_la_CTeI</vt:lpstr>
      <vt:lpstr>Asistencia_Fase1!Generación_de_nuevo_conocimiento</vt:lpstr>
      <vt:lpstr>Generación_de_nuevo_conocimiento</vt:lpstr>
      <vt:lpstr>Grupo</vt:lpstr>
      <vt:lpstr>Grupo10</vt:lpstr>
      <vt:lpstr>Grupo11</vt:lpstr>
      <vt:lpstr>Grupo12</vt:lpstr>
      <vt:lpstr>Grupo13</vt:lpstr>
      <vt:lpstr>Grupo14</vt:lpstr>
      <vt:lpstr>Grupo2</vt:lpstr>
      <vt:lpstr>Grupo3</vt:lpstr>
      <vt:lpstr>Grupo4</vt:lpstr>
      <vt:lpstr>Grupo5</vt:lpstr>
      <vt:lpstr>Grupo6</vt:lpstr>
      <vt:lpstr>Grupo7</vt:lpstr>
      <vt:lpstr>Grupo8</vt:lpstr>
      <vt:lpstr>Grupo9</vt:lpstr>
      <vt:lpstr>Asistencia_Fase1!Otra</vt:lpstr>
      <vt:lpstr>Otra</vt:lpstr>
      <vt:lpstr>Asistencia_Fase1!Tipología</vt:lpstr>
      <vt:lpstr>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Grupos Investigaciones</dc:creator>
  <cp:lastModifiedBy>Coordinación Grupos Investigaciones</cp:lastModifiedBy>
  <cp:lastPrinted>2019-12-14T19:17:37Z</cp:lastPrinted>
  <dcterms:created xsi:type="dcterms:W3CDTF">2019-12-11T16:44:47Z</dcterms:created>
  <dcterms:modified xsi:type="dcterms:W3CDTF">2020-02-12T22:56:29Z</dcterms:modified>
</cp:coreProperties>
</file>